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L:\ABAS Group II\6-September\2003_Hemaraj PCL (HRD)_Sep16 (APT)\"/>
    </mc:Choice>
  </mc:AlternateContent>
  <bookViews>
    <workbookView xWindow="0" yWindow="0" windowWidth="21600" windowHeight="9135" tabRatio="778" activeTab="5"/>
  </bookViews>
  <sheets>
    <sheet name="FS(E)-BS 2-4 " sheetId="7" r:id="rId1"/>
    <sheet name="5-6-PL (3Mth)" sheetId="3" r:id="rId2"/>
    <sheet name="7-8-PL(9Mth)" sheetId="2" r:id="rId3"/>
    <sheet name="9consol." sheetId="5" r:id="rId4"/>
    <sheet name="10company" sheetId="4" r:id="rId5"/>
    <sheet name="11-13" sheetId="6" r:id="rId6"/>
  </sheets>
  <externalReferences>
    <externalReference r:id="rId7"/>
    <externalReference r:id="rId8"/>
    <externalReference r:id="rId9"/>
    <externalReference r:id="rId10"/>
  </externalReferences>
  <definedNames>
    <definedName name="\a" localSheetId="1">#REF!</definedName>
    <definedName name="\a" localSheetId="3">#REF!</definedName>
    <definedName name="\a" localSheetId="0">#REF!</definedName>
    <definedName name="\a">#REF!</definedName>
    <definedName name="\c" localSheetId="1">#REF!</definedName>
    <definedName name="\c" localSheetId="3">#REF!</definedName>
    <definedName name="\c" localSheetId="0">#REF!</definedName>
    <definedName name="\c">#REF!</definedName>
    <definedName name="\d" localSheetId="1">#REF!</definedName>
    <definedName name="\d" localSheetId="3">#REF!</definedName>
    <definedName name="\d" localSheetId="0">#REF!</definedName>
    <definedName name="\d">#REF!</definedName>
    <definedName name="\e" localSheetId="1">#REF!</definedName>
    <definedName name="\e" localSheetId="3">#REF!</definedName>
    <definedName name="\e">#REF!</definedName>
    <definedName name="\f" localSheetId="1">#REF!</definedName>
    <definedName name="\f" localSheetId="3">#REF!</definedName>
    <definedName name="\f">#REF!</definedName>
    <definedName name="Cashflow" localSheetId="1">#REF!</definedName>
    <definedName name="Cashflow" localSheetId="3">#REF!</definedName>
    <definedName name="Cashflow">#REF!</definedName>
    <definedName name="_xlnm.Print_Area" localSheetId="4">'10company'!$A$1:$S$39</definedName>
    <definedName name="_xlnm.Print_Area" localSheetId="5">'11-13'!$A$1:$N$194</definedName>
    <definedName name="_xlnm.Print_Area" localSheetId="3">'9consol.'!$A$1:$Y$44</definedName>
    <definedName name="_xlnm.Print_Area" localSheetId="0">'FS(E)-BS 2-4 '!$A$1:$N$167</definedName>
    <definedName name="Print_Area_MI" localSheetId="1">#REF!</definedName>
    <definedName name="Print_Area_MI" localSheetId="0">#REF!</definedName>
    <definedName name="Print_Area_MI">#REF!</definedName>
    <definedName name="แ274" localSheetId="1">'[1]FS HRD-Eng-full'!#REF!</definedName>
    <definedName name="แ274" localSheetId="0">'[2]FS HRD-Eng-full'!#REF!</definedName>
    <definedName name="แ274">'[3]BS_ jun06'!#REF!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24" i="7" l="1"/>
  <c r="N89" i="3" l="1"/>
  <c r="L89" i="3"/>
  <c r="N80" i="3" l="1"/>
  <c r="L80" i="3"/>
  <c r="J154" i="6" l="1"/>
  <c r="H154" i="6"/>
  <c r="L96" i="3" l="1"/>
  <c r="I173" i="6" l="1"/>
  <c r="J173" i="6"/>
  <c r="K173" i="6"/>
  <c r="L173" i="6"/>
  <c r="M173" i="6"/>
  <c r="N173" i="6"/>
  <c r="I172" i="6"/>
  <c r="J172" i="6"/>
  <c r="K172" i="6"/>
  <c r="L172" i="6"/>
  <c r="M172" i="6"/>
  <c r="N172" i="6"/>
  <c r="H173" i="6"/>
  <c r="H172" i="6"/>
  <c r="I171" i="6"/>
  <c r="J171" i="6"/>
  <c r="K171" i="6"/>
  <c r="L171" i="6"/>
  <c r="M171" i="6"/>
  <c r="N171" i="6"/>
  <c r="H171" i="6"/>
  <c r="I169" i="6"/>
  <c r="J169" i="6"/>
  <c r="K169" i="6"/>
  <c r="L169" i="6"/>
  <c r="M169" i="6"/>
  <c r="N169" i="6"/>
  <c r="I162" i="6"/>
  <c r="J162" i="6"/>
  <c r="K162" i="6"/>
  <c r="L162" i="6"/>
  <c r="M162" i="6"/>
  <c r="N162" i="6"/>
  <c r="H162" i="6"/>
  <c r="I159" i="6"/>
  <c r="J159" i="6"/>
  <c r="K159" i="6"/>
  <c r="L159" i="6"/>
  <c r="M159" i="6"/>
  <c r="N159" i="6"/>
  <c r="H159" i="6"/>
  <c r="T88" i="6"/>
  <c r="I11" i="6"/>
  <c r="K11" i="6"/>
  <c r="M11" i="6"/>
  <c r="L94" i="6" l="1"/>
  <c r="H94" i="6"/>
  <c r="H157" i="6"/>
  <c r="J94" i="6"/>
  <c r="N157" i="6"/>
  <c r="L157" i="6"/>
  <c r="J157" i="6"/>
  <c r="N94" i="6"/>
  <c r="W34" i="5"/>
  <c r="Q34" i="5"/>
  <c r="O34" i="5"/>
  <c r="K34" i="5"/>
  <c r="I34" i="5"/>
  <c r="S20" i="5"/>
  <c r="U20" i="5" s="1"/>
  <c r="Y20" i="5" s="1"/>
  <c r="J96" i="2"/>
  <c r="H96" i="2"/>
  <c r="N23" i="3"/>
  <c r="L23" i="3"/>
  <c r="J23" i="3"/>
  <c r="H23" i="3"/>
  <c r="O25" i="4" l="1"/>
  <c r="M25" i="4"/>
  <c r="W23" i="5"/>
  <c r="J80" i="3"/>
  <c r="H80" i="3"/>
  <c r="H143" i="7"/>
  <c r="L139" i="7"/>
  <c r="L142" i="7" s="1"/>
  <c r="A1" i="3"/>
  <c r="L8" i="7"/>
  <c r="N142" i="7"/>
  <c r="N145" i="7" s="1"/>
  <c r="J142" i="7"/>
  <c r="J145" i="7" s="1"/>
  <c r="H142" i="7"/>
  <c r="N121" i="7"/>
  <c r="N120" i="7"/>
  <c r="J120" i="7"/>
  <c r="A115" i="7"/>
  <c r="A112" i="7"/>
  <c r="A167" i="7" s="1"/>
  <c r="N102" i="7"/>
  <c r="L102" i="7"/>
  <c r="J102" i="7"/>
  <c r="H102" i="7"/>
  <c r="N88" i="7"/>
  <c r="N104" i="7" s="1"/>
  <c r="L88" i="7"/>
  <c r="J88" i="7"/>
  <c r="H88" i="7"/>
  <c r="J65" i="7"/>
  <c r="N65" i="7" s="1"/>
  <c r="H65" i="7"/>
  <c r="H121" i="7" s="1"/>
  <c r="L121" i="7" s="1"/>
  <c r="H64" i="7"/>
  <c r="L64" i="7" s="1"/>
  <c r="L120" i="7" s="1"/>
  <c r="A59" i="7"/>
  <c r="N40" i="7"/>
  <c r="L40" i="7"/>
  <c r="J40" i="7"/>
  <c r="H40" i="7"/>
  <c r="L24" i="7"/>
  <c r="J24" i="7"/>
  <c r="H24" i="7"/>
  <c r="N9" i="7"/>
  <c r="L9" i="7"/>
  <c r="N8" i="7"/>
  <c r="J104" i="7" l="1"/>
  <c r="L65" i="7"/>
  <c r="A58" i="3"/>
  <c r="N147" i="7"/>
  <c r="L145" i="7"/>
  <c r="H145" i="7"/>
  <c r="N42" i="7"/>
  <c r="J42" i="7"/>
  <c r="H104" i="7"/>
  <c r="L104" i="7"/>
  <c r="H42" i="7"/>
  <c r="L42" i="7"/>
  <c r="J147" i="7"/>
  <c r="H120" i="7"/>
  <c r="L147" i="7" l="1"/>
  <c r="H147" i="7"/>
  <c r="O148" i="7" s="1"/>
  <c r="N16" i="3"/>
  <c r="N25" i="3" s="1"/>
  <c r="J16" i="3"/>
  <c r="J25" i="3" s="1"/>
  <c r="A62" i="3"/>
  <c r="J96" i="3"/>
  <c r="N96" i="3"/>
  <c r="G34" i="5"/>
  <c r="S32" i="5"/>
  <c r="S31" i="5"/>
  <c r="U31" i="5" s="1"/>
  <c r="Y31" i="5" s="1"/>
  <c r="S29" i="5"/>
  <c r="U29" i="5" s="1"/>
  <c r="Y29" i="5" s="1"/>
  <c r="S28" i="5"/>
  <c r="U28" i="5" l="1"/>
  <c r="S34" i="5"/>
  <c r="J46" i="3"/>
  <c r="J49" i="3" s="1"/>
  <c r="N46" i="3"/>
  <c r="N49" i="3" s="1"/>
  <c r="N83" i="3" s="1"/>
  <c r="Y26" i="5"/>
  <c r="A60" i="2"/>
  <c r="A3" i="5" s="1"/>
  <c r="A3" i="4" s="1"/>
  <c r="A3" i="6" s="1"/>
  <c r="N83" i="2"/>
  <c r="L83" i="2"/>
  <c r="N23" i="2"/>
  <c r="N16" i="2"/>
  <c r="N25" i="2" s="1"/>
  <c r="N47" i="2" s="1"/>
  <c r="J83" i="2"/>
  <c r="J23" i="2"/>
  <c r="J16" i="2"/>
  <c r="K25" i="4"/>
  <c r="I25" i="4"/>
  <c r="G25" i="4"/>
  <c r="Q23" i="4"/>
  <c r="Q22" i="4"/>
  <c r="Q21" i="4"/>
  <c r="S21" i="4" s="1"/>
  <c r="N50" i="2" l="1"/>
  <c r="N86" i="2" s="1"/>
  <c r="N95" i="2" s="1"/>
  <c r="N99" i="2" s="1"/>
  <c r="N11" i="6"/>
  <c r="N36" i="6" s="1"/>
  <c r="N51" i="6" s="1"/>
  <c r="N58" i="6" s="1"/>
  <c r="N161" i="6" s="1"/>
  <c r="N164" i="6" s="1"/>
  <c r="J83" i="3"/>
  <c r="J86" i="3"/>
  <c r="J89" i="3" s="1"/>
  <c r="S22" i="4"/>
  <c r="S25" i="4" s="1"/>
  <c r="T25" i="4" s="1"/>
  <c r="Q25" i="4"/>
  <c r="J25" i="2"/>
  <c r="J47" i="2" s="1"/>
  <c r="N89" i="2" l="1"/>
  <c r="N92" i="2" s="1"/>
  <c r="J50" i="2"/>
  <c r="J89" i="2" s="1"/>
  <c r="J92" i="2" s="1"/>
  <c r="J11" i="6"/>
  <c r="J36" i="6" s="1"/>
  <c r="J51" i="6" s="1"/>
  <c r="J58" i="6" s="1"/>
  <c r="J161" i="6" s="1"/>
  <c r="J164" i="6" s="1"/>
  <c r="G18" i="4"/>
  <c r="I18" i="4"/>
  <c r="K18" i="4"/>
  <c r="M18" i="4"/>
  <c r="Q16" i="4"/>
  <c r="Q15" i="4"/>
  <c r="Q14" i="4"/>
  <c r="J86" i="2" l="1"/>
  <c r="J95" i="2" s="1"/>
  <c r="J99" i="2" s="1"/>
  <c r="Q18" i="4"/>
  <c r="K23" i="5"/>
  <c r="I23" i="5"/>
  <c r="G23" i="5"/>
  <c r="M23" i="5" l="1"/>
  <c r="O23" i="5"/>
  <c r="Q23" i="5"/>
  <c r="A66" i="6" l="1"/>
  <c r="A134" i="6" l="1"/>
  <c r="A60" i="3" l="1"/>
  <c r="S21" i="5"/>
  <c r="U21" i="5" s="1"/>
  <c r="Y21" i="5" s="1"/>
  <c r="S18" i="5"/>
  <c r="U18" i="5" s="1"/>
  <c r="Y18" i="5" s="1"/>
  <c r="S17" i="5"/>
  <c r="U17" i="5" s="1"/>
  <c r="Y17" i="5" s="1"/>
  <c r="S16" i="5"/>
  <c r="A1" i="2" l="1"/>
  <c r="A58" i="2" s="1"/>
  <c r="U16" i="5"/>
  <c r="U23" i="5" s="1"/>
  <c r="S23" i="5"/>
  <c r="A1" i="4" l="1"/>
  <c r="A1" i="5" s="1"/>
  <c r="A117" i="3"/>
  <c r="A56" i="2" l="1"/>
  <c r="A118" i="2" l="1"/>
  <c r="H96" i="3"/>
  <c r="A38" i="4" l="1"/>
  <c r="Y16" i="5"/>
  <c r="Y23" i="5" s="1"/>
  <c r="S16" i="4"/>
  <c r="S15" i="4"/>
  <c r="S14" i="4"/>
  <c r="O18" i="4"/>
  <c r="L16" i="3"/>
  <c r="H16" i="3"/>
  <c r="H83" i="2"/>
  <c r="L23" i="2"/>
  <c r="H23" i="2"/>
  <c r="L16" i="2"/>
  <c r="H16" i="2"/>
  <c r="A63" i="6" l="1"/>
  <c r="A43" i="5"/>
  <c r="L25" i="3"/>
  <c r="L25" i="2"/>
  <c r="L47" i="2" s="1"/>
  <c r="H25" i="2"/>
  <c r="H47" i="2" s="1"/>
  <c r="S18" i="4"/>
  <c r="H25" i="3"/>
  <c r="H46" i="3" s="1"/>
  <c r="H49" i="3" s="1"/>
  <c r="L50" i="2" l="1"/>
  <c r="L86" i="2" s="1"/>
  <c r="L95" i="2" s="1"/>
  <c r="L99" i="2" s="1"/>
  <c r="L11" i="6"/>
  <c r="L36" i="6" s="1"/>
  <c r="L51" i="6" s="1"/>
  <c r="L58" i="6" s="1"/>
  <c r="L161" i="6" s="1"/>
  <c r="L164" i="6" s="1"/>
  <c r="H50" i="2"/>
  <c r="H86" i="2" s="1"/>
  <c r="H95" i="2" s="1"/>
  <c r="H99" i="2" s="1"/>
  <c r="H11" i="6"/>
  <c r="H36" i="6" s="1"/>
  <c r="H51" i="6" s="1"/>
  <c r="H58" i="6" s="1"/>
  <c r="A131" i="6"/>
  <c r="L46" i="3"/>
  <c r="L49" i="3" s="1"/>
  <c r="H86" i="3"/>
  <c r="H89" i="3" s="1"/>
  <c r="H83" i="3"/>
  <c r="L89" i="2"/>
  <c r="L92" i="2" s="1"/>
  <c r="H89" i="2" l="1"/>
  <c r="H92" i="2" s="1"/>
  <c r="A194" i="6"/>
  <c r="L83" i="3"/>
  <c r="H161" i="6"/>
  <c r="M32" i="5" l="1"/>
  <c r="M34" i="5" s="1"/>
  <c r="U32" i="5"/>
  <c r="H164" i="6"/>
  <c r="U34" i="5" l="1"/>
  <c r="Y32" i="5"/>
  <c r="Y34" i="5" l="1"/>
</calcChain>
</file>

<file path=xl/sharedStrings.xml><?xml version="1.0" encoding="utf-8"?>
<sst xmlns="http://schemas.openxmlformats.org/spreadsheetml/2006/main" count="626" uniqueCount="301">
  <si>
    <t>Consolidated</t>
  </si>
  <si>
    <t>Company</t>
  </si>
  <si>
    <t>(Unaudited)</t>
  </si>
  <si>
    <t>(Audited)</t>
  </si>
  <si>
    <t>30 September</t>
  </si>
  <si>
    <t>31 December</t>
  </si>
  <si>
    <t>2015</t>
  </si>
  <si>
    <t>Notes</t>
  </si>
  <si>
    <t>Baht</t>
  </si>
  <si>
    <t>Assets</t>
  </si>
  <si>
    <t>Current assets</t>
  </si>
  <si>
    <t>Cash and cash equivalents</t>
  </si>
  <si>
    <t>Trade and other receivables, net</t>
  </si>
  <si>
    <t/>
  </si>
  <si>
    <t>Cost of real estate developments, net</t>
  </si>
  <si>
    <t>Other current assets</t>
  </si>
  <si>
    <t>Total current assets</t>
  </si>
  <si>
    <t>Non-current assets</t>
  </si>
  <si>
    <t>Investments in associates</t>
  </si>
  <si>
    <t>Investments in subsidiaries</t>
  </si>
  <si>
    <t>Property, plant and equipment, net</t>
  </si>
  <si>
    <t>Deferred tax assets</t>
  </si>
  <si>
    <t>Other non-current assets</t>
  </si>
  <si>
    <t>Total non-current assets</t>
  </si>
  <si>
    <t>Total assets</t>
  </si>
  <si>
    <t>Liabilities and shareholders’ equity</t>
  </si>
  <si>
    <t>Current liabilities</t>
  </si>
  <si>
    <t>Trade and other payables</t>
  </si>
  <si>
    <t>financial institutions</t>
  </si>
  <si>
    <t>Other current liabilities</t>
  </si>
  <si>
    <t>Total current liabilities</t>
  </si>
  <si>
    <t>Non-current liabilities</t>
  </si>
  <si>
    <t xml:space="preserve">Long-term borrowings from </t>
  </si>
  <si>
    <t>Deferred tax liabilities</t>
  </si>
  <si>
    <t>Employee benefit obligations</t>
  </si>
  <si>
    <t xml:space="preserve">Provision for liabilities arising from </t>
  </si>
  <si>
    <t>Other non-current liabilities</t>
  </si>
  <si>
    <t>Total non-current liabilities</t>
  </si>
  <si>
    <t>Total liabilities</t>
  </si>
  <si>
    <t>Share capital</t>
  </si>
  <si>
    <t xml:space="preserve">Authorised share capital </t>
  </si>
  <si>
    <t xml:space="preserve">Issued and paid-up share capital </t>
  </si>
  <si>
    <t xml:space="preserve">Retained earnings </t>
  </si>
  <si>
    <t>Appropriated - legal reserve</t>
  </si>
  <si>
    <t>Unappropriated</t>
  </si>
  <si>
    <t>Other components of equity</t>
  </si>
  <si>
    <t>Equity attributable to owners of the parent</t>
  </si>
  <si>
    <t>Non-controlling interests</t>
  </si>
  <si>
    <t>Total shareholders’ equity</t>
  </si>
  <si>
    <t>Total liabilities and shareholders’ equity</t>
  </si>
  <si>
    <t>Revenues</t>
  </si>
  <si>
    <t>Sales of real estate</t>
  </si>
  <si>
    <t>Services income</t>
  </si>
  <si>
    <t>Total revenues</t>
  </si>
  <si>
    <t>Cost of sales and services</t>
  </si>
  <si>
    <t>Cost of sales of  real estate</t>
  </si>
  <si>
    <t>Cost of services</t>
  </si>
  <si>
    <t>Total cost of sales and services</t>
  </si>
  <si>
    <t>Gross profit</t>
  </si>
  <si>
    <t>Other income</t>
  </si>
  <si>
    <t>Interest income</t>
  </si>
  <si>
    <t xml:space="preserve"> Dividend income</t>
  </si>
  <si>
    <t>Others</t>
  </si>
  <si>
    <t>Selling  expenses</t>
  </si>
  <si>
    <t>Administrative expenses</t>
  </si>
  <si>
    <t xml:space="preserve">Provision for loss arising from </t>
  </si>
  <si>
    <t>guarantee of minimum rental income</t>
  </si>
  <si>
    <t>Other expenses</t>
  </si>
  <si>
    <t>Loss on exchange rate</t>
  </si>
  <si>
    <t>Finance costs</t>
  </si>
  <si>
    <t>Share of gain from investments in associates</t>
  </si>
  <si>
    <t>Profit before income tax expenses</t>
  </si>
  <si>
    <t xml:space="preserve"> </t>
  </si>
  <si>
    <t>Other comprehensive (expense) income</t>
  </si>
  <si>
    <t>Profit attributable to:</t>
  </si>
  <si>
    <t>Earnings per share</t>
  </si>
  <si>
    <t>Basic earnings per share (Baht)</t>
  </si>
  <si>
    <t xml:space="preserve">     </t>
  </si>
  <si>
    <t>Issued and</t>
  </si>
  <si>
    <t>Total</t>
  </si>
  <si>
    <t>paid-up</t>
  </si>
  <si>
    <t>on common</t>
  </si>
  <si>
    <t xml:space="preserve">Appropriated </t>
  </si>
  <si>
    <t>Total other</t>
  </si>
  <si>
    <t>share capital</t>
  </si>
  <si>
    <t xml:space="preserve"> stocks</t>
  </si>
  <si>
    <t>benefit plans</t>
  </si>
  <si>
    <t>Dividend paid</t>
  </si>
  <si>
    <t xml:space="preserve">Total comprehensive income </t>
  </si>
  <si>
    <t>Premium</t>
  </si>
  <si>
    <t>Non-controlling</t>
  </si>
  <si>
    <t>-</t>
  </si>
  <si>
    <t>Shareholders’ equity</t>
  </si>
  <si>
    <t xml:space="preserve">Actuarial loss on defined employee </t>
  </si>
  <si>
    <t>benefit plans - associate</t>
  </si>
  <si>
    <t>to profit or loss</t>
  </si>
  <si>
    <t>Items that will be reclassified subsequently</t>
  </si>
  <si>
    <t xml:space="preserve">Translation of financial statements </t>
  </si>
  <si>
    <t>differences</t>
  </si>
  <si>
    <t>investments</t>
  </si>
  <si>
    <t>Total comprehensive income attributable to:</t>
  </si>
  <si>
    <t>Total comprehensive income</t>
  </si>
  <si>
    <r>
      <t>Statement of Comprehensive Income</t>
    </r>
    <r>
      <rPr>
        <sz val="10"/>
        <rFont val="Times New Roman"/>
        <family val="1"/>
      </rPr>
      <t xml:space="preserve"> (Unaudited) </t>
    </r>
  </si>
  <si>
    <t>of equity</t>
  </si>
  <si>
    <t>available-for-sale</t>
  </si>
  <si>
    <t>non-controlling interest</t>
  </si>
  <si>
    <t>financial</t>
  </si>
  <si>
    <t>Available-for-sale investments</t>
  </si>
  <si>
    <t>Short-term borrowings from related parties</t>
  </si>
  <si>
    <r>
      <t>Statements of Cash Flows</t>
    </r>
    <r>
      <rPr>
        <sz val="10"/>
        <rFont val="Times New Roman"/>
        <family val="1"/>
      </rPr>
      <t xml:space="preserve"> (Unaudited)</t>
    </r>
  </si>
  <si>
    <t>Cash flows from operating activities</t>
  </si>
  <si>
    <t>Adjustments for:</t>
  </si>
  <si>
    <t>Gain from sales of other long-term investments</t>
  </si>
  <si>
    <t>Gain from sales of investment property</t>
  </si>
  <si>
    <t>Deferred income from operating lease agreements</t>
  </si>
  <si>
    <t>Depreciation</t>
  </si>
  <si>
    <t>Changes in operating assets and liabilities</t>
  </si>
  <si>
    <t xml:space="preserve">Trade and other receivables </t>
  </si>
  <si>
    <t>Cost of real estate developments</t>
  </si>
  <si>
    <t>Other non - current assets</t>
  </si>
  <si>
    <t xml:space="preserve"> Trade and other payables</t>
  </si>
  <si>
    <t xml:space="preserve"> Other current liabilities</t>
  </si>
  <si>
    <t xml:space="preserve"> Other non - current liabilities</t>
  </si>
  <si>
    <r>
      <t>Statements of Cash Flows</t>
    </r>
    <r>
      <rPr>
        <sz val="10"/>
        <rFont val="Times New Roman"/>
        <family val="1"/>
      </rPr>
      <t xml:space="preserve"> (Unaudited) (Cont’d)</t>
    </r>
  </si>
  <si>
    <t>Cash flows from investing activities</t>
  </si>
  <si>
    <t>subsidiaries, net</t>
  </si>
  <si>
    <t>Dividend received from others</t>
  </si>
  <si>
    <t>Proceeds from sales of investment properties</t>
  </si>
  <si>
    <t>Proceeds from sales of building and equipment</t>
  </si>
  <si>
    <t>Cash flows from financing activities</t>
  </si>
  <si>
    <t>Proceeds from issuing debentures</t>
  </si>
  <si>
    <t>related parties</t>
  </si>
  <si>
    <t>Exchange differences on translating financial statements</t>
  </si>
  <si>
    <t>Non-cash transaction:</t>
  </si>
  <si>
    <t>Transfer cost of real estate development to</t>
  </si>
  <si>
    <t>investment property</t>
  </si>
  <si>
    <t>Transfer investment property to</t>
  </si>
  <si>
    <t>assets classified as held for sales</t>
  </si>
  <si>
    <t xml:space="preserve">Share of gain from investments </t>
  </si>
  <si>
    <t>Hemaraj Land and Development Public Company Limited</t>
  </si>
  <si>
    <t xml:space="preserve"> Gain from sales of temporary investments</t>
  </si>
  <si>
    <t xml:space="preserve">Increased (decreased) </t>
  </si>
  <si>
    <t xml:space="preserve">   in non-controlling interest</t>
  </si>
  <si>
    <t xml:space="preserve">Hemaraj Land and Development Public Company Limited </t>
  </si>
  <si>
    <t>2016</t>
  </si>
  <si>
    <t>For the nine-month period ended 30 September 2016</t>
  </si>
  <si>
    <t>For the three-month period ended 30 September 2016</t>
  </si>
  <si>
    <t>Statements of Financial Position</t>
  </si>
  <si>
    <t>Short-term investments</t>
  </si>
  <si>
    <t>Non-current assets classified as held for sale</t>
  </si>
  <si>
    <t>Investments in joint ventures</t>
  </si>
  <si>
    <t>Investment properties, net</t>
  </si>
  <si>
    <t>Deferred income</t>
  </si>
  <si>
    <t>from operation lease agreement</t>
  </si>
  <si>
    <r>
      <t>Statements of Financial Position</t>
    </r>
    <r>
      <rPr>
        <sz val="10"/>
        <color theme="1"/>
        <rFont val="Times New Roman"/>
        <family val="1"/>
      </rPr>
      <t xml:space="preserve"> (Cont’d)</t>
    </r>
  </si>
  <si>
    <t>Advance received income</t>
  </si>
  <si>
    <t>15, 22</t>
  </si>
  <si>
    <t>Short-term borrowings from others</t>
  </si>
  <si>
    <t>Current portion of long-term borrowings from</t>
  </si>
  <si>
    <t>Current portion of long-term debentures</t>
  </si>
  <si>
    <t>guarantee of rental income</t>
  </si>
  <si>
    <t>Income tax payable</t>
  </si>
  <si>
    <t>Liabilities directly associated with</t>
  </si>
  <si>
    <t>assets classified as held for sale</t>
  </si>
  <si>
    <t>Long-term debentures</t>
  </si>
  <si>
    <t xml:space="preserve">Unearned income from rental and </t>
  </si>
  <si>
    <t>leasehold right</t>
  </si>
  <si>
    <r>
      <t>Liabilities and shareholders’ equity</t>
    </r>
    <r>
      <rPr>
        <sz val="10"/>
        <color theme="1"/>
        <rFont val="Times New Roman"/>
        <family val="1"/>
      </rPr>
      <t xml:space="preserve"> (Cont’d)</t>
    </r>
  </si>
  <si>
    <t>Share premium on ordinary shares</t>
  </si>
  <si>
    <t>As at 30 September 2016</t>
  </si>
  <si>
    <t xml:space="preserve">    </t>
  </si>
  <si>
    <t>Gain on exchange rate</t>
  </si>
  <si>
    <t>Reversal of allowance for doubtful debt</t>
  </si>
  <si>
    <t>Write-off income tax</t>
  </si>
  <si>
    <t>Gain from sales of assets</t>
  </si>
  <si>
    <t xml:space="preserve"> Amortisation</t>
  </si>
  <si>
    <t xml:space="preserve"> Provisions from guarantee</t>
  </si>
  <si>
    <t xml:space="preserve"> Provisions for maintenance</t>
  </si>
  <si>
    <t xml:space="preserve"> Deferred leasehold right income - related parties</t>
  </si>
  <si>
    <t xml:space="preserve"> Unearned income from rent and leasehold right</t>
  </si>
  <si>
    <t xml:space="preserve"> Interest income</t>
  </si>
  <si>
    <t xml:space="preserve"> Finance costs</t>
  </si>
  <si>
    <t xml:space="preserve"> Advance received income</t>
  </si>
  <si>
    <t xml:space="preserve"> Cash received from leasehold right income</t>
  </si>
  <si>
    <t xml:space="preserve"> Cash paid for rental income guarantee</t>
  </si>
  <si>
    <t xml:space="preserve"> Paid employee benefit</t>
  </si>
  <si>
    <t>Interest received</t>
  </si>
  <si>
    <t>Interest paid</t>
  </si>
  <si>
    <t>Dividend received from operating activities</t>
  </si>
  <si>
    <t>Income tax received</t>
  </si>
  <si>
    <t>Income tax paid</t>
  </si>
  <si>
    <t>Cash generated from operation</t>
  </si>
  <si>
    <t>Payments of temporary investments</t>
  </si>
  <si>
    <t>Proceeds from sale of temporary investments</t>
  </si>
  <si>
    <t>Proceeds from sale of other long-term investments</t>
  </si>
  <si>
    <t>Payments of investments in associates</t>
  </si>
  <si>
    <t>Proceeds from sale of investments in associates</t>
  </si>
  <si>
    <t>Proceeds from capital reduction of investment in associates</t>
  </si>
  <si>
    <t>Payments of investments in subsidiaries</t>
  </si>
  <si>
    <t xml:space="preserve">Proceeds from sale of investments in </t>
  </si>
  <si>
    <t>Payments of investments in joint ventures</t>
  </si>
  <si>
    <t>Payments of investment properties</t>
  </si>
  <si>
    <t>Payments of building and equipment</t>
  </si>
  <si>
    <t>Proceeds from short-term financial institution</t>
  </si>
  <si>
    <t>Repayments of short-term from financial institution</t>
  </si>
  <si>
    <t>Payments of expired debentures</t>
  </si>
  <si>
    <t>Payments of issuing debentures</t>
  </si>
  <si>
    <t>Repayments of long-term borrowings from related parties</t>
  </si>
  <si>
    <t>Repayments of short-term borrowings from others</t>
  </si>
  <si>
    <t>Repayments of long-term borrowings</t>
  </si>
  <si>
    <t>Payments of non-controlling interests</t>
  </si>
  <si>
    <t>Cash and cash equivalents at the beginning of the period</t>
  </si>
  <si>
    <t>Cash and cash equivalents at the end of the period</t>
  </si>
  <si>
    <t>Transfer other long-term investments to subsidiary</t>
  </si>
  <si>
    <t>Commission and management income</t>
  </si>
  <si>
    <t>Gain on sale of assets</t>
  </si>
  <si>
    <t xml:space="preserve">   and joint ventures</t>
  </si>
  <si>
    <t>(Expense) income tax</t>
  </si>
  <si>
    <t>Profit for the period</t>
  </si>
  <si>
    <t>Other comprehensive (expense) income:</t>
  </si>
  <si>
    <t>for the period</t>
  </si>
  <si>
    <t>Owners of the parent</t>
  </si>
  <si>
    <t xml:space="preserve">(Loss) gain on remeasuring available-for-sale </t>
  </si>
  <si>
    <t>Total income for the period</t>
  </si>
  <si>
    <t xml:space="preserve">Commission and management income </t>
  </si>
  <si>
    <t>16, 22</t>
  </si>
  <si>
    <t>in associates and joint ventures</t>
  </si>
  <si>
    <t>(Expenses) income tax</t>
  </si>
  <si>
    <t xml:space="preserve">Items that will be reclassified subsequently </t>
  </si>
  <si>
    <t xml:space="preserve">(Loss) gain on remeasuring </t>
  </si>
  <si>
    <t>available-for-sale investments</t>
  </si>
  <si>
    <t>Exchange</t>
  </si>
  <si>
    <t>Premium on</t>
  </si>
  <si>
    <t>Fair value</t>
  </si>
  <si>
    <t>Retained earnings</t>
  </si>
  <si>
    <t xml:space="preserve"> on translating</t>
  </si>
  <si>
    <t>change in</t>
  </si>
  <si>
    <t>capital - ordinary</t>
  </si>
  <si>
    <t>Appropriated -</t>
  </si>
  <si>
    <t>other components</t>
  </si>
  <si>
    <t>shares, net</t>
  </si>
  <si>
    <t>legal reserve</t>
  </si>
  <si>
    <t>statements</t>
  </si>
  <si>
    <t xml:space="preserve"> Investments</t>
  </si>
  <si>
    <t>interests</t>
  </si>
  <si>
    <t>shareholders’ equity</t>
  </si>
  <si>
    <t>Attributable to owners of the parent</t>
  </si>
  <si>
    <t xml:space="preserve">Dividend paid from subsidiaries to </t>
  </si>
  <si>
    <t>Total comprehensive income for the period</t>
  </si>
  <si>
    <t>Total comprehensive income (expense) for the period</t>
  </si>
  <si>
    <t>The condensed notes to the interim financial information are an integral part of these interim financial information.</t>
  </si>
  <si>
    <t>for the period, net of tax</t>
  </si>
  <si>
    <t>Note</t>
  </si>
  <si>
    <t>Proceeds from long-term borrowings</t>
  </si>
  <si>
    <r>
      <t xml:space="preserve">Statement of Changes in Shareholders’ Equity </t>
    </r>
    <r>
      <rPr>
        <sz val="8"/>
        <rFont val="Times New Roman"/>
        <family val="1"/>
      </rPr>
      <t>(Unaudited)</t>
    </r>
  </si>
  <si>
    <t>(Gain) loss on exchange rate</t>
  </si>
  <si>
    <t>Share of profit from investments in associates and join ventures</t>
  </si>
  <si>
    <t>Net cash provided by (used in) operating  activities</t>
  </si>
  <si>
    <t>Proceeds from sale of investments in joint venture</t>
  </si>
  <si>
    <t>Dividend received from subsidiaries and associates</t>
  </si>
  <si>
    <t>Net cash  (used in) provided by investing activities</t>
  </si>
  <si>
    <t>Proceeds (repayments) of advance payment from related parties</t>
  </si>
  <si>
    <t>(Repayments) proceeds from short-term borrowings from</t>
  </si>
  <si>
    <t>Net cash provided by (used in) financing activities</t>
  </si>
  <si>
    <t>Net increase (decrease) in cash and cash equivalents</t>
  </si>
  <si>
    <t>Transfer invesments in associates to subsidiary</t>
  </si>
  <si>
    <t>(Gain) loss on sales of investment in subsidiaries</t>
  </si>
  <si>
    <t>Dividend income</t>
  </si>
  <si>
    <t>Gain on sales of investment in joint venture</t>
  </si>
  <si>
    <t>Loss on sales of investment in associates</t>
  </si>
  <si>
    <t>Gain on sale of investments</t>
  </si>
  <si>
    <t>Loss on sale of investments</t>
  </si>
  <si>
    <r>
      <t xml:space="preserve">Statement of Comprehensive Income </t>
    </r>
    <r>
      <rPr>
        <sz val="10"/>
        <rFont val="Times New Roman"/>
        <family val="1"/>
      </rPr>
      <t>(Unaudited) (Cont’d)</t>
    </r>
  </si>
  <si>
    <t xml:space="preserve">Loss on sale of investments </t>
  </si>
  <si>
    <t>Beginning balance as at 1 January 2015</t>
  </si>
  <si>
    <t>Decreased in non-controlling interest</t>
  </si>
  <si>
    <t>Ending balance as at 30 September 2015</t>
  </si>
  <si>
    <t>Beginning balance as at 1 January 2016</t>
  </si>
  <si>
    <t>Ending balance as at 30 September 2016</t>
  </si>
  <si>
    <t>owners of</t>
  </si>
  <si>
    <t>the parent</t>
  </si>
  <si>
    <r>
      <t xml:space="preserve">Statement of Changes in Shareholders’ Equity </t>
    </r>
    <r>
      <rPr>
        <sz val="8"/>
        <rFont val="Times New Roman"/>
        <family val="1"/>
      </rPr>
      <t>(Unaudited) (Cont’d)</t>
    </r>
  </si>
  <si>
    <t>Short-term borrowings to related parties</t>
  </si>
  <si>
    <t>Other long-term investments, net</t>
  </si>
  <si>
    <t>(Restated)</t>
  </si>
  <si>
    <t>3, 10</t>
  </si>
  <si>
    <t>Other component of equity</t>
  </si>
  <si>
    <t>component</t>
  </si>
  <si>
    <t>12, 13</t>
  </si>
  <si>
    <t>Payments of short-term borrowings to related parties</t>
  </si>
  <si>
    <t>Proceeds from short-term borrowings to related parties</t>
  </si>
  <si>
    <t xml:space="preserve">Short-term borrowings from </t>
  </si>
  <si>
    <t>financial institution</t>
  </si>
  <si>
    <t>Long-term borrowings from related party</t>
  </si>
  <si>
    <t xml:space="preserve">   of par Baht 0.40 each </t>
  </si>
  <si>
    <t xml:space="preserve">Ordinary shares 9,705,186,191 shares </t>
  </si>
  <si>
    <t xml:space="preserve">Ordinary shares, 15,000,000,000 shares </t>
  </si>
  <si>
    <t>of par Baht 0.40 each</t>
  </si>
  <si>
    <t xml:space="preserve">(Provision) reversal for loss </t>
  </si>
  <si>
    <t xml:space="preserve"> rental income</t>
  </si>
  <si>
    <t>arising from guarantee of minimum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</si>
</sst>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(* #,##0.00_);_(* \(#,##0.00\);_(* &quot;-&quot;??_);_(@_)"/>
    <numFmt numFmtId="165" formatCode="#,##0;\(#,##0\);&quot;-&quot;;@"/>
    <numFmt numFmtId="166" formatCode="_(* #,##0_);_(* \(#,##0\);_(* &quot;-&quot;??_);_(@_)"/>
    <numFmt numFmtId="167" formatCode="#,##0.00;\(#,##0.00\);&quot;-&quot;;@"/>
    <numFmt numFmtId="168" formatCode="#,##0;\(#,##0\)"/>
    <numFmt numFmtId="169" formatCode="0.0"/>
    <numFmt numFmtId="170" formatCode="_(* #,##0.0_);_(* \(#,##0.0\);_(* &quot;-&quot;??_);_(@_)"/>
    <numFmt numFmtId="171" formatCode="#,##0.000;\(#,##0.000\)"/>
  </numFmts>
  <fonts count="22">
    <font>
      <sz val="14"/>
      <name val="AngsanaUPC"/>
      <family val="1"/>
      <charset val="222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0"/>
      <name val="Times New Roman"/>
      <family val="1"/>
    </font>
    <font>
      <sz val="10"/>
      <name val="Times New Roman"/>
      <family val="1"/>
    </font>
    <font>
      <sz val="14"/>
      <name val="Cordia New"/>
      <family val="2"/>
    </font>
    <font>
      <sz val="11"/>
      <color theme="1"/>
      <name val="Calibri"/>
      <family val="2"/>
      <charset val="222"/>
      <scheme val="minor"/>
    </font>
    <font>
      <sz val="12"/>
      <name val="EucrosiaUPC"/>
      <family val="1"/>
      <charset val="222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sz val="14"/>
      <name val="AngsanaUPC"/>
      <family val="1"/>
      <charset val="222"/>
    </font>
    <font>
      <sz val="14"/>
      <name val="AngsanaUPC"/>
      <family val="1"/>
    </font>
    <font>
      <sz val="8"/>
      <name val="Times New Roman"/>
      <family val="1"/>
    </font>
    <font>
      <b/>
      <sz val="8"/>
      <name val="Times New Roman"/>
      <family val="1"/>
    </font>
    <font>
      <b/>
      <sz val="8"/>
      <color theme="1"/>
      <name val="Times New Roman"/>
      <family val="1"/>
    </font>
    <font>
      <sz val="10"/>
      <color indexed="8"/>
      <name val="Times New Roman"/>
      <family val="1"/>
    </font>
    <font>
      <sz val="10"/>
      <color rgb="FFFF0000"/>
      <name val="Times New Roman"/>
      <family val="1"/>
    </font>
    <font>
      <sz val="10"/>
      <color theme="0"/>
      <name val="Times New Roman"/>
      <family val="1"/>
    </font>
    <font>
      <b/>
      <u/>
      <sz val="10"/>
      <color theme="1"/>
      <name val="Times New Roman"/>
      <family val="1"/>
    </font>
    <font>
      <sz val="10"/>
      <color rgb="FF00B050"/>
      <name val="Times New Roman"/>
      <family val="1"/>
    </font>
    <font>
      <sz val="8"/>
      <color rgb="FF000000"/>
      <name val="Times New Roman"/>
      <family val="1"/>
    </font>
    <font>
      <sz val="8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7">
    <xf numFmtId="0" fontId="0" fillId="0" borderId="0"/>
    <xf numFmtId="164" fontId="10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5" fillId="0" borderId="0" applyFont="0" applyFill="0" applyBorder="0" applyAlignment="0" applyProtection="0"/>
    <xf numFmtId="0" fontId="6" fillId="0" borderId="0"/>
    <xf numFmtId="40" fontId="7" fillId="0" borderId="0" applyFont="0" applyFill="0" applyBorder="0" applyAlignment="0" applyProtection="0"/>
    <xf numFmtId="0" fontId="5" fillId="0" borderId="0"/>
    <xf numFmtId="0" fontId="5" fillId="0" borderId="0"/>
    <xf numFmtId="0" fontId="2" fillId="0" borderId="0"/>
    <xf numFmtId="0" fontId="5" fillId="0" borderId="0"/>
    <xf numFmtId="0" fontId="5" fillId="0" borderId="0"/>
    <xf numFmtId="164" fontId="5" fillId="0" borderId="0" applyFont="0" applyFill="0" applyBorder="0" applyAlignment="0" applyProtection="0"/>
    <xf numFmtId="0" fontId="11" fillId="0" borderId="0"/>
    <xf numFmtId="164" fontId="5" fillId="0" borderId="0" applyFont="0" applyFill="0" applyBorder="0" applyAlignment="0" applyProtection="0"/>
    <xf numFmtId="0" fontId="5" fillId="0" borderId="0"/>
    <xf numFmtId="0" fontId="1" fillId="0" borderId="0"/>
    <xf numFmtId="164" fontId="10" fillId="0" borderId="0" applyFont="0" applyFill="0" applyBorder="0" applyAlignment="0" applyProtection="0"/>
  </cellStyleXfs>
  <cellXfs count="333">
    <xf numFmtId="0" fontId="0" fillId="0" borderId="0" xfId="0"/>
    <xf numFmtId="165" fontId="4" fillId="0" borderId="0" xfId="2" applyNumberFormat="1" applyFont="1" applyFill="1" applyBorder="1" applyAlignment="1">
      <alignment horizontal="right" vertical="center"/>
    </xf>
    <xf numFmtId="165" fontId="3" fillId="0" borderId="0" xfId="4" applyNumberFormat="1" applyFont="1" applyFill="1" applyAlignment="1">
      <alignment horizontal="center" vertical="center"/>
    </xf>
    <xf numFmtId="165" fontId="4" fillId="0" borderId="0" xfId="4" applyNumberFormat="1" applyFont="1" applyFill="1" applyAlignment="1">
      <alignment vertical="center"/>
    </xf>
    <xf numFmtId="165" fontId="8" fillId="0" borderId="0" xfId="4" applyNumberFormat="1" applyFont="1" applyFill="1" applyAlignment="1">
      <alignment horizontal="center" vertical="center"/>
    </xf>
    <xf numFmtId="165" fontId="9" fillId="0" borderId="0" xfId="4" applyNumberFormat="1" applyFont="1" applyFill="1" applyAlignment="1">
      <alignment vertical="center"/>
    </xf>
    <xf numFmtId="0" fontId="4" fillId="0" borderId="1" xfId="2" applyNumberFormat="1" applyFont="1" applyFill="1" applyBorder="1" applyAlignment="1">
      <alignment vertical="center"/>
    </xf>
    <xf numFmtId="164" fontId="4" fillId="0" borderId="1" xfId="2" applyFont="1" applyFill="1" applyBorder="1" applyAlignment="1">
      <alignment vertical="center"/>
    </xf>
    <xf numFmtId="165" fontId="4" fillId="0" borderId="1" xfId="2" applyNumberFormat="1" applyFont="1" applyFill="1" applyBorder="1" applyAlignment="1">
      <alignment horizontal="right" vertical="center"/>
    </xf>
    <xf numFmtId="166" fontId="4" fillId="0" borderId="0" xfId="2" applyNumberFormat="1" applyFont="1" applyFill="1" applyAlignment="1">
      <alignment vertical="center"/>
    </xf>
    <xf numFmtId="164" fontId="4" fillId="0" borderId="1" xfId="2" applyFont="1" applyFill="1" applyBorder="1" applyAlignment="1">
      <alignment horizontal="center" vertical="center"/>
    </xf>
    <xf numFmtId="0" fontId="3" fillId="0" borderId="0" xfId="4" applyNumberFormat="1" applyFont="1" applyFill="1" applyAlignment="1">
      <alignment horizontal="left" vertical="center"/>
    </xf>
    <xf numFmtId="165" fontId="4" fillId="0" borderId="0" xfId="2" applyNumberFormat="1" applyFont="1" applyFill="1" applyAlignment="1">
      <alignment horizontal="right" vertical="center"/>
    </xf>
    <xf numFmtId="38" fontId="4" fillId="0" borderId="0" xfId="2" applyNumberFormat="1" applyFont="1" applyFill="1" applyBorder="1" applyAlignment="1">
      <alignment horizontal="right" vertical="center"/>
    </xf>
    <xf numFmtId="0" fontId="4" fillId="0" borderId="0" xfId="2" applyNumberFormat="1" applyFont="1" applyFill="1" applyBorder="1" applyAlignment="1">
      <alignment vertical="center"/>
    </xf>
    <xf numFmtId="0" fontId="4" fillId="0" borderId="0" xfId="2" applyNumberFormat="1" applyFont="1" applyFill="1" applyAlignment="1">
      <alignment horizontal="left" vertical="center"/>
    </xf>
    <xf numFmtId="164" fontId="4" fillId="0" borderId="0" xfId="2" applyFont="1" applyFill="1" applyAlignment="1">
      <alignment horizontal="center" vertical="center"/>
    </xf>
    <xf numFmtId="164" fontId="4" fillId="0" borderId="0" xfId="2" applyFont="1" applyFill="1" applyAlignment="1">
      <alignment vertical="center"/>
    </xf>
    <xf numFmtId="0" fontId="4" fillId="0" borderId="0" xfId="2" applyNumberFormat="1" applyFont="1" applyFill="1" applyAlignment="1">
      <alignment vertical="center"/>
    </xf>
    <xf numFmtId="164" fontId="4" fillId="0" borderId="0" xfId="2" applyFont="1" applyFill="1" applyBorder="1" applyAlignment="1">
      <alignment horizontal="center" vertical="center"/>
    </xf>
    <xf numFmtId="1" fontId="4" fillId="0" borderId="0" xfId="2" applyNumberFormat="1" applyFont="1" applyFill="1" applyAlignment="1">
      <alignment horizontal="center" vertical="center"/>
    </xf>
    <xf numFmtId="0" fontId="3" fillId="0" borderId="0" xfId="2" applyNumberFormat="1" applyFont="1" applyFill="1" applyBorder="1" applyAlignment="1">
      <alignment horizontal="left" vertical="center"/>
    </xf>
    <xf numFmtId="0" fontId="3" fillId="0" borderId="0" xfId="2" applyNumberFormat="1" applyFont="1" applyFill="1" applyAlignment="1">
      <alignment vertical="center"/>
    </xf>
    <xf numFmtId="37" fontId="4" fillId="0" borderId="0" xfId="2" applyNumberFormat="1" applyFont="1" applyFill="1" applyAlignment="1">
      <alignment horizontal="center" vertical="center"/>
    </xf>
    <xf numFmtId="164" fontId="4" fillId="0" borderId="0" xfId="2" applyFont="1" applyFill="1" applyBorder="1" applyAlignment="1">
      <alignment vertical="center"/>
    </xf>
    <xf numFmtId="166" fontId="4" fillId="0" borderId="0" xfId="2" applyNumberFormat="1" applyFont="1" applyFill="1" applyBorder="1" applyAlignment="1">
      <alignment vertical="center"/>
    </xf>
    <xf numFmtId="168" fontId="3" fillId="0" borderId="0" xfId="5" quotePrefix="1" applyNumberFormat="1" applyFont="1" applyFill="1" applyBorder="1" applyAlignment="1">
      <alignment horizontal="right" vertical="center"/>
    </xf>
    <xf numFmtId="168" fontId="4" fillId="0" borderId="0" xfId="2" applyNumberFormat="1" applyFont="1" applyFill="1" applyAlignment="1">
      <alignment vertical="center"/>
    </xf>
    <xf numFmtId="168" fontId="4" fillId="0" borderId="0" xfId="2" applyNumberFormat="1" applyFont="1" applyFill="1" applyBorder="1" applyAlignment="1">
      <alignment vertical="center"/>
    </xf>
    <xf numFmtId="168" fontId="4" fillId="0" borderId="1" xfId="2" applyNumberFormat="1" applyFont="1" applyFill="1" applyBorder="1" applyAlignment="1">
      <alignment horizontal="right" vertical="center"/>
    </xf>
    <xf numFmtId="168" fontId="3" fillId="0" borderId="0" xfId="2" applyNumberFormat="1" applyFont="1" applyFill="1" applyBorder="1" applyAlignment="1">
      <alignment horizontal="left" vertical="center"/>
    </xf>
    <xf numFmtId="168" fontId="4" fillId="0" borderId="0" xfId="2" applyNumberFormat="1" applyFont="1" applyFill="1" applyAlignment="1">
      <alignment horizontal="right" vertical="center"/>
    </xf>
    <xf numFmtId="168" fontId="4" fillId="0" borderId="0" xfId="2" applyNumberFormat="1" applyFont="1" applyFill="1" applyBorder="1" applyAlignment="1">
      <alignment horizontal="right" vertical="center"/>
    </xf>
    <xf numFmtId="166" fontId="3" fillId="0" borderId="0" xfId="2" applyNumberFormat="1" applyFont="1" applyFill="1" applyBorder="1" applyAlignment="1">
      <alignment horizontal="left" vertical="center"/>
    </xf>
    <xf numFmtId="165" fontId="3" fillId="0" borderId="0" xfId="2" applyNumberFormat="1" applyFont="1" applyFill="1" applyAlignment="1">
      <alignment horizontal="right" vertical="center"/>
    </xf>
    <xf numFmtId="38" fontId="4" fillId="0" borderId="0" xfId="12" applyNumberFormat="1" applyFont="1" applyFill="1" applyAlignment="1">
      <alignment horizontal="right" vertical="center"/>
    </xf>
    <xf numFmtId="38" fontId="4" fillId="0" borderId="0" xfId="2" applyNumberFormat="1" applyFont="1" applyFill="1" applyAlignment="1">
      <alignment horizontal="right" vertical="center"/>
    </xf>
    <xf numFmtId="38" fontId="3" fillId="0" borderId="0" xfId="2" applyNumberFormat="1" applyFont="1" applyFill="1" applyAlignment="1">
      <alignment horizontal="right" vertical="center"/>
    </xf>
    <xf numFmtId="38" fontId="4" fillId="0" borderId="0" xfId="12" applyNumberFormat="1" applyFont="1" applyFill="1" applyBorder="1" applyAlignment="1">
      <alignment horizontal="right" vertical="center"/>
    </xf>
    <xf numFmtId="38" fontId="3" fillId="0" borderId="0" xfId="2" applyNumberFormat="1" applyFont="1" applyFill="1" applyBorder="1" applyAlignment="1">
      <alignment horizontal="right" vertical="center"/>
    </xf>
    <xf numFmtId="164" fontId="3" fillId="0" borderId="0" xfId="2" applyFont="1" applyFill="1" applyAlignment="1">
      <alignment vertical="center"/>
    </xf>
    <xf numFmtId="1" fontId="3" fillId="0" borderId="0" xfId="2" applyNumberFormat="1" applyFont="1" applyFill="1" applyAlignment="1">
      <alignment horizontal="center" vertical="center"/>
    </xf>
    <xf numFmtId="166" fontId="3" fillId="0" borderId="0" xfId="2" applyNumberFormat="1" applyFont="1" applyFill="1" applyAlignment="1">
      <alignment vertical="center"/>
    </xf>
    <xf numFmtId="168" fontId="3" fillId="0" borderId="0" xfId="2" applyNumberFormat="1" applyFont="1" applyFill="1" applyBorder="1" applyAlignment="1">
      <alignment horizontal="right" vertical="center"/>
    </xf>
    <xf numFmtId="0" fontId="4" fillId="0" borderId="0" xfId="8" applyFont="1" applyFill="1" applyAlignment="1">
      <alignment vertical="center"/>
    </xf>
    <xf numFmtId="168" fontId="4" fillId="0" borderId="2" xfId="2" applyNumberFormat="1" applyFont="1" applyFill="1" applyBorder="1" applyAlignment="1">
      <alignment horizontal="right" vertical="center"/>
    </xf>
    <xf numFmtId="165" fontId="4" fillId="0" borderId="0" xfId="12" applyNumberFormat="1" applyFont="1" applyFill="1" applyAlignment="1">
      <alignment horizontal="right" vertical="center"/>
    </xf>
    <xf numFmtId="37" fontId="4" fillId="0" borderId="1" xfId="2" applyNumberFormat="1" applyFont="1" applyFill="1" applyBorder="1" applyAlignment="1">
      <alignment horizontal="center" vertical="center"/>
    </xf>
    <xf numFmtId="165" fontId="4" fillId="0" borderId="1" xfId="12" applyNumberFormat="1" applyFont="1" applyFill="1" applyBorder="1" applyAlignment="1">
      <alignment horizontal="right" vertical="center"/>
    </xf>
    <xf numFmtId="165" fontId="3" fillId="0" borderId="1" xfId="2" applyNumberFormat="1" applyFont="1" applyFill="1" applyBorder="1" applyAlignment="1">
      <alignment horizontal="right" vertical="center"/>
    </xf>
    <xf numFmtId="164" fontId="4" fillId="0" borderId="0" xfId="2" applyFont="1" applyFill="1" applyAlignment="1">
      <alignment horizontal="left" vertical="center"/>
    </xf>
    <xf numFmtId="168" fontId="4" fillId="0" borderId="1" xfId="2" applyNumberFormat="1" applyFont="1" applyFill="1" applyBorder="1" applyAlignment="1">
      <alignment vertical="center"/>
    </xf>
    <xf numFmtId="37" fontId="3" fillId="0" borderId="0" xfId="2" applyNumberFormat="1" applyFont="1" applyFill="1" applyAlignment="1">
      <alignment horizontal="center" vertical="center"/>
    </xf>
    <xf numFmtId="0" fontId="4" fillId="0" borderId="0" xfId="12" applyFont="1" applyFill="1" applyAlignment="1">
      <alignment vertical="center"/>
    </xf>
    <xf numFmtId="167" fontId="4" fillId="0" borderId="0" xfId="2" applyNumberFormat="1" applyFont="1" applyFill="1" applyBorder="1" applyAlignment="1">
      <alignment horizontal="right" vertical="center"/>
    </xf>
    <xf numFmtId="165" fontId="4" fillId="0" borderId="0" xfId="12" applyNumberFormat="1" applyFont="1" applyFill="1" applyBorder="1" applyAlignment="1">
      <alignment horizontal="right" vertical="center"/>
    </xf>
    <xf numFmtId="37" fontId="4" fillId="0" borderId="0" xfId="2" applyNumberFormat="1" applyFont="1" applyFill="1" applyBorder="1" applyAlignment="1">
      <alignment horizontal="center" vertical="center"/>
    </xf>
    <xf numFmtId="165" fontId="3" fillId="0" borderId="0" xfId="2" applyNumberFormat="1" applyFont="1" applyFill="1" applyBorder="1" applyAlignment="1">
      <alignment horizontal="right" vertical="center"/>
    </xf>
    <xf numFmtId="0" fontId="4" fillId="0" borderId="0" xfId="12" applyFont="1" applyFill="1" applyBorder="1" applyAlignment="1">
      <alignment vertical="center"/>
    </xf>
    <xf numFmtId="0" fontId="3" fillId="0" borderId="0" xfId="12" applyFont="1" applyFill="1" applyAlignment="1">
      <alignment vertical="center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centerContinuous" vertical="center"/>
    </xf>
    <xf numFmtId="168" fontId="12" fillId="0" borderId="0" xfId="0" applyNumberFormat="1" applyFont="1" applyAlignment="1">
      <alignment vertical="center"/>
    </xf>
    <xf numFmtId="164" fontId="12" fillId="0" borderId="0" xfId="1" applyFont="1" applyFill="1" applyAlignment="1">
      <alignment vertical="center"/>
    </xf>
    <xf numFmtId="164" fontId="12" fillId="0" borderId="0" xfId="1" applyFont="1" applyFill="1" applyBorder="1" applyAlignment="1">
      <alignment horizontal="center" vertical="center"/>
    </xf>
    <xf numFmtId="166" fontId="12" fillId="0" borderId="0" xfId="1" applyNumberFormat="1" applyFont="1" applyFill="1" applyAlignment="1">
      <alignment vertical="center"/>
    </xf>
    <xf numFmtId="164" fontId="12" fillId="0" borderId="0" xfId="1" applyFont="1" applyFill="1" applyAlignment="1">
      <alignment horizontal="center" vertical="center"/>
    </xf>
    <xf numFmtId="164" fontId="12" fillId="0" borderId="0" xfId="1" applyNumberFormat="1" applyFont="1" applyFill="1" applyAlignment="1">
      <alignment vertical="center"/>
    </xf>
    <xf numFmtId="168" fontId="12" fillId="0" borderId="0" xfId="1" applyNumberFormat="1" applyFont="1" applyFill="1" applyBorder="1" applyAlignment="1">
      <alignment horizontal="center" vertical="center"/>
    </xf>
    <xf numFmtId="164" fontId="12" fillId="0" borderId="0" xfId="1" applyNumberFormat="1" applyFont="1" applyFill="1" applyAlignment="1">
      <alignment horizontal="center" vertical="center"/>
    </xf>
    <xf numFmtId="164" fontId="12" fillId="0" borderId="0" xfId="1" applyNumberFormat="1" applyFont="1" applyFill="1" applyAlignment="1">
      <alignment horizontal="left" vertical="center"/>
    </xf>
    <xf numFmtId="164" fontId="12" fillId="0" borderId="0" xfId="1" applyNumberFormat="1" applyFont="1" applyFill="1" applyBorder="1" applyAlignment="1">
      <alignment vertical="center"/>
    </xf>
    <xf numFmtId="164" fontId="12" fillId="0" borderId="0" xfId="1" applyFont="1" applyFill="1" applyAlignment="1">
      <alignment horizontal="left" vertical="center"/>
    </xf>
    <xf numFmtId="1" fontId="12" fillId="0" borderId="0" xfId="1" applyNumberFormat="1" applyFont="1" applyFill="1" applyAlignment="1">
      <alignment horizontal="center" vertical="center"/>
    </xf>
    <xf numFmtId="1" fontId="12" fillId="0" borderId="0" xfId="1" quotePrefix="1" applyNumberFormat="1" applyFont="1" applyFill="1" applyAlignment="1">
      <alignment horizontal="center" vertical="center"/>
    </xf>
    <xf numFmtId="164" fontId="12" fillId="0" borderId="0" xfId="1" applyFont="1" applyFill="1" applyAlignment="1">
      <alignment horizontal="right" vertical="center"/>
    </xf>
    <xf numFmtId="164" fontId="12" fillId="0" borderId="0" xfId="1" quotePrefix="1" applyNumberFormat="1" applyFont="1" applyFill="1" applyAlignment="1">
      <alignment horizontal="left" vertical="center"/>
    </xf>
    <xf numFmtId="1" fontId="12" fillId="0" borderId="0" xfId="1" applyNumberFormat="1" applyFont="1" applyFill="1" applyBorder="1" applyAlignment="1">
      <alignment vertical="center"/>
    </xf>
    <xf numFmtId="168" fontId="12" fillId="0" borderId="0" xfId="1" applyNumberFormat="1" applyFont="1" applyFill="1" applyBorder="1" applyAlignment="1">
      <alignment horizontal="right" vertical="center"/>
    </xf>
    <xf numFmtId="0" fontId="13" fillId="0" borderId="0" xfId="0" applyFont="1" applyAlignment="1">
      <alignment vertical="center"/>
    </xf>
    <xf numFmtId="0" fontId="14" fillId="0" borderId="0" xfId="4" applyNumberFormat="1" applyFont="1" applyFill="1" applyAlignment="1">
      <alignment horizontal="left" vertical="center"/>
    </xf>
    <xf numFmtId="49" fontId="14" fillId="0" borderId="0" xfId="4" applyNumberFormat="1" applyFont="1" applyFill="1" applyAlignment="1">
      <alignment horizontal="left" vertical="center"/>
    </xf>
    <xf numFmtId="166" fontId="12" fillId="0" borderId="0" xfId="2" applyNumberFormat="1" applyFont="1" applyFill="1" applyAlignment="1">
      <alignment vertical="center"/>
    </xf>
    <xf numFmtId="164" fontId="13" fillId="0" borderId="0" xfId="1" applyFont="1" applyFill="1" applyAlignment="1">
      <alignment vertical="center"/>
    </xf>
    <xf numFmtId="166" fontId="13" fillId="0" borderId="0" xfId="1" applyNumberFormat="1" applyFont="1" applyFill="1" applyAlignment="1">
      <alignment vertical="center"/>
    </xf>
    <xf numFmtId="166" fontId="12" fillId="0" borderId="0" xfId="2" applyNumberFormat="1" applyFont="1" applyFill="1" applyAlignment="1">
      <alignment horizontal="right" vertical="center"/>
    </xf>
    <xf numFmtId="168" fontId="12" fillId="0" borderId="0" xfId="0" applyNumberFormat="1" applyFont="1" applyAlignment="1">
      <alignment horizontal="right" vertical="center"/>
    </xf>
    <xf numFmtId="0" fontId="12" fillId="0" borderId="0" xfId="0" applyFont="1" applyAlignment="1">
      <alignment horizontal="right" vertical="center"/>
    </xf>
    <xf numFmtId="164" fontId="12" fillId="0" borderId="0" xfId="1" applyFont="1" applyAlignment="1">
      <alignment horizontal="right" vertical="center"/>
    </xf>
    <xf numFmtId="168" fontId="13" fillId="0" borderId="0" xfId="1" applyNumberFormat="1" applyFont="1" applyFill="1" applyAlignment="1">
      <alignment horizontal="right" vertical="center"/>
    </xf>
    <xf numFmtId="164" fontId="13" fillId="0" borderId="0" xfId="1" applyFont="1" applyFill="1" applyAlignment="1">
      <alignment horizontal="right" vertical="center"/>
    </xf>
    <xf numFmtId="164" fontId="13" fillId="0" borderId="0" xfId="1" applyFont="1" applyFill="1" applyBorder="1" applyAlignment="1">
      <alignment horizontal="right" vertical="center"/>
    </xf>
    <xf numFmtId="168" fontId="13" fillId="0" borderId="1" xfId="1" applyNumberFormat="1" applyFont="1" applyFill="1" applyBorder="1" applyAlignment="1">
      <alignment horizontal="right" vertical="center"/>
    </xf>
    <xf numFmtId="164" fontId="12" fillId="0" borderId="0" xfId="1" applyNumberFormat="1" applyFont="1" applyFill="1" applyAlignment="1">
      <alignment horizontal="right" vertical="center"/>
    </xf>
    <xf numFmtId="164" fontId="12" fillId="0" borderId="0" xfId="1" applyFont="1" applyFill="1" applyBorder="1" applyAlignment="1">
      <alignment horizontal="right" vertical="center"/>
    </xf>
    <xf numFmtId="168" fontId="12" fillId="0" borderId="0" xfId="1" applyNumberFormat="1" applyFont="1" applyAlignment="1">
      <alignment horizontal="right" vertical="center"/>
    </xf>
    <xf numFmtId="0" fontId="12" fillId="0" borderId="0" xfId="0" applyFont="1" applyBorder="1" applyAlignment="1">
      <alignment horizontal="right" vertical="center"/>
    </xf>
    <xf numFmtId="168" fontId="13" fillId="0" borderId="0" xfId="1" applyNumberFormat="1" applyFont="1" applyFill="1" applyBorder="1" applyAlignment="1">
      <alignment horizontal="right" vertical="center"/>
    </xf>
    <xf numFmtId="166" fontId="13" fillId="0" borderId="0" xfId="1" applyNumberFormat="1" applyFont="1" applyFill="1" applyBorder="1" applyAlignment="1">
      <alignment horizontal="right" vertical="center"/>
    </xf>
    <xf numFmtId="168" fontId="12" fillId="0" borderId="0" xfId="0" applyNumberFormat="1" applyFont="1" applyBorder="1" applyAlignment="1">
      <alignment horizontal="right" vertical="center"/>
    </xf>
    <xf numFmtId="0" fontId="13" fillId="0" borderId="1" xfId="0" applyFont="1" applyBorder="1" applyAlignment="1">
      <alignment vertical="center"/>
    </xf>
    <xf numFmtId="0" fontId="12" fillId="0" borderId="1" xfId="0" applyFont="1" applyBorder="1" applyAlignment="1">
      <alignment horizontal="centerContinuous" vertical="center"/>
    </xf>
    <xf numFmtId="168" fontId="12" fillId="0" borderId="1" xfId="0" applyNumberFormat="1" applyFont="1" applyBorder="1" applyAlignment="1">
      <alignment horizontal="right" vertical="center"/>
    </xf>
    <xf numFmtId="0" fontId="12" fillId="0" borderId="1" xfId="0" applyFont="1" applyBorder="1" applyAlignment="1">
      <alignment horizontal="right" vertical="center"/>
    </xf>
    <xf numFmtId="0" fontId="13" fillId="0" borderId="0" xfId="0" applyFont="1" applyBorder="1" applyAlignment="1">
      <alignment vertical="center"/>
    </xf>
    <xf numFmtId="0" fontId="12" fillId="0" borderId="0" xfId="0" applyFont="1" applyBorder="1" applyAlignment="1">
      <alignment horizontal="centerContinuous" vertical="center"/>
    </xf>
    <xf numFmtId="0" fontId="12" fillId="0" borderId="1" xfId="0" applyFont="1" applyBorder="1" applyAlignment="1">
      <alignment vertical="center"/>
    </xf>
    <xf numFmtId="0" fontId="12" fillId="0" borderId="1" xfId="2" applyNumberFormat="1" applyFont="1" applyFill="1" applyBorder="1" applyAlignment="1">
      <alignment vertical="center"/>
    </xf>
    <xf numFmtId="164" fontId="12" fillId="0" borderId="0" xfId="1" quotePrefix="1" applyNumberFormat="1" applyFont="1" applyFill="1" applyAlignment="1">
      <alignment vertical="center"/>
    </xf>
    <xf numFmtId="0" fontId="3" fillId="0" borderId="0" xfId="2" applyNumberFormat="1" applyFont="1" applyFill="1" applyAlignment="1">
      <alignment horizontal="left" vertical="center"/>
    </xf>
    <xf numFmtId="49" fontId="3" fillId="0" borderId="0" xfId="4" applyNumberFormat="1" applyFont="1" applyFill="1" applyAlignment="1">
      <alignment horizontal="left" vertical="center"/>
    </xf>
    <xf numFmtId="168" fontId="3" fillId="0" borderId="0" xfId="4" applyNumberFormat="1" applyFont="1" applyFill="1" applyAlignment="1">
      <alignment horizontal="left" vertical="center"/>
    </xf>
    <xf numFmtId="0" fontId="3" fillId="0" borderId="1" xfId="4" applyNumberFormat="1" applyFont="1" applyFill="1" applyBorder="1" applyAlignment="1">
      <alignment horizontal="left" vertical="center"/>
    </xf>
    <xf numFmtId="49" fontId="3" fillId="0" borderId="1" xfId="4" applyNumberFormat="1" applyFont="1" applyFill="1" applyBorder="1" applyAlignment="1">
      <alignment horizontal="left" vertical="center"/>
    </xf>
    <xf numFmtId="168" fontId="3" fillId="0" borderId="1" xfId="4" applyNumberFormat="1" applyFont="1" applyFill="1" applyBorder="1" applyAlignment="1">
      <alignment horizontal="left" vertical="center"/>
    </xf>
    <xf numFmtId="0" fontId="3" fillId="0" borderId="0" xfId="10" applyFont="1" applyFill="1" applyAlignment="1">
      <alignment horizontal="center" vertical="center"/>
    </xf>
    <xf numFmtId="0" fontId="3" fillId="0" borderId="0" xfId="10" applyFont="1" applyFill="1" applyBorder="1" applyAlignment="1">
      <alignment horizontal="center" vertical="center"/>
    </xf>
    <xf numFmtId="165" fontId="3" fillId="0" borderId="0" xfId="11" applyNumberFormat="1" applyFont="1" applyFill="1" applyBorder="1" applyAlignment="1">
      <alignment horizontal="center" vertical="center"/>
    </xf>
    <xf numFmtId="49" fontId="4" fillId="0" borderId="0" xfId="4" applyNumberFormat="1" applyFont="1" applyFill="1" applyBorder="1" applyAlignment="1">
      <alignment horizontal="center" vertical="center"/>
    </xf>
    <xf numFmtId="37" fontId="4" fillId="0" borderId="0" xfId="4" applyNumberFormat="1" applyFont="1" applyFill="1" applyAlignment="1">
      <alignment vertical="center"/>
    </xf>
    <xf numFmtId="49" fontId="3" fillId="0" borderId="1" xfId="4" applyNumberFormat="1" applyFont="1" applyFill="1" applyBorder="1" applyAlignment="1">
      <alignment horizontal="center" vertical="center"/>
    </xf>
    <xf numFmtId="168" fontId="3" fillId="0" borderId="1" xfId="5" applyNumberFormat="1" applyFont="1" applyFill="1" applyBorder="1" applyAlignment="1">
      <alignment horizontal="right" vertical="center"/>
    </xf>
    <xf numFmtId="49" fontId="3" fillId="0" borderId="0" xfId="4" applyNumberFormat="1" applyFont="1" applyFill="1" applyAlignment="1">
      <alignment vertical="center"/>
    </xf>
    <xf numFmtId="49" fontId="4" fillId="0" borderId="0" xfId="4" applyNumberFormat="1" applyFont="1" applyFill="1" applyAlignment="1">
      <alignment vertical="center"/>
    </xf>
    <xf numFmtId="0" fontId="13" fillId="0" borderId="0" xfId="4" applyNumberFormat="1" applyFont="1" applyFill="1" applyAlignment="1">
      <alignment horizontal="left" vertical="center"/>
    </xf>
    <xf numFmtId="49" fontId="13" fillId="0" borderId="0" xfId="4" applyNumberFormat="1" applyFont="1" applyFill="1" applyAlignment="1">
      <alignment horizontal="left" vertical="center"/>
    </xf>
    <xf numFmtId="49" fontId="13" fillId="0" borderId="0" xfId="4" applyNumberFormat="1" applyFont="1" applyFill="1" applyAlignment="1">
      <alignment horizontal="right" vertical="center"/>
    </xf>
    <xf numFmtId="168" fontId="13" fillId="0" borderId="0" xfId="4" applyNumberFormat="1" applyFont="1" applyFill="1" applyAlignment="1">
      <alignment horizontal="right" vertical="center"/>
    </xf>
    <xf numFmtId="166" fontId="4" fillId="0" borderId="0" xfId="2" applyNumberFormat="1" applyFont="1" applyFill="1"/>
    <xf numFmtId="165" fontId="3" fillId="0" borderId="0" xfId="2" applyNumberFormat="1" applyFont="1" applyFill="1" applyBorder="1" applyAlignment="1">
      <alignment horizontal="left"/>
    </xf>
    <xf numFmtId="0" fontId="4" fillId="0" borderId="0" xfId="2" applyNumberFormat="1" applyFont="1" applyFill="1" applyAlignment="1">
      <alignment horizontal="left"/>
    </xf>
    <xf numFmtId="0" fontId="4" fillId="0" borderId="0" xfId="2" applyNumberFormat="1" applyFont="1" applyFill="1"/>
    <xf numFmtId="164" fontId="4" fillId="0" borderId="0" xfId="2" applyFont="1" applyFill="1"/>
    <xf numFmtId="0" fontId="8" fillId="0" borderId="0" xfId="10" applyFont="1" applyFill="1" applyAlignment="1">
      <alignment horizontal="center" vertical="center"/>
    </xf>
    <xf numFmtId="0" fontId="8" fillId="0" borderId="0" xfId="10" applyFont="1" applyFill="1" applyBorder="1" applyAlignment="1">
      <alignment horizontal="center" vertical="center"/>
    </xf>
    <xf numFmtId="165" fontId="8" fillId="0" borderId="0" xfId="11" applyNumberFormat="1" applyFont="1" applyFill="1" applyBorder="1" applyAlignment="1">
      <alignment horizontal="center" vertical="center"/>
    </xf>
    <xf numFmtId="49" fontId="9" fillId="0" borderId="0" xfId="8" applyNumberFormat="1" applyFont="1" applyFill="1" applyBorder="1" applyAlignment="1">
      <alignment horizontal="center" vertical="center"/>
    </xf>
    <xf numFmtId="37" fontId="9" fillId="0" borderId="0" xfId="8" applyNumberFormat="1" applyFont="1" applyFill="1" applyAlignment="1">
      <alignment vertical="center"/>
    </xf>
    <xf numFmtId="165" fontId="8" fillId="0" borderId="0" xfId="5" quotePrefix="1" applyNumberFormat="1" applyFont="1" applyFill="1" applyBorder="1" applyAlignment="1">
      <alignment horizontal="right" vertical="center"/>
    </xf>
    <xf numFmtId="49" fontId="8" fillId="0" borderId="1" xfId="8" applyNumberFormat="1" applyFont="1" applyFill="1" applyBorder="1" applyAlignment="1">
      <alignment horizontal="center" vertical="center"/>
    </xf>
    <xf numFmtId="165" fontId="8" fillId="0" borderId="1" xfId="5" applyNumberFormat="1" applyFont="1" applyFill="1" applyBorder="1" applyAlignment="1">
      <alignment horizontal="right" vertical="center"/>
    </xf>
    <xf numFmtId="164" fontId="4" fillId="0" borderId="0" xfId="2" applyFont="1" applyFill="1" applyAlignment="1">
      <alignment horizontal="center"/>
    </xf>
    <xf numFmtId="165" fontId="4" fillId="0" borderId="0" xfId="2" applyNumberFormat="1" applyFont="1" applyFill="1" applyAlignment="1">
      <alignment horizontal="right"/>
    </xf>
    <xf numFmtId="1" fontId="4" fillId="0" borderId="0" xfId="2" applyNumberFormat="1" applyFont="1" applyFill="1" applyAlignment="1">
      <alignment horizontal="center"/>
    </xf>
    <xf numFmtId="165" fontId="4" fillId="0" borderId="0" xfId="2" applyNumberFormat="1" applyFont="1" applyFill="1" applyBorder="1" applyAlignment="1">
      <alignment horizontal="right"/>
    </xf>
    <xf numFmtId="0" fontId="3" fillId="0" borderId="0" xfId="2" applyNumberFormat="1" applyFont="1" applyFill="1"/>
    <xf numFmtId="0" fontId="4" fillId="0" borderId="0" xfId="2" applyNumberFormat="1" applyFont="1" applyFill="1" applyBorder="1"/>
    <xf numFmtId="164" fontId="4" fillId="0" borderId="0" xfId="2" applyFont="1" applyFill="1" applyBorder="1"/>
    <xf numFmtId="164" fontId="4" fillId="0" borderId="0" xfId="2" applyFont="1" applyFill="1" applyBorder="1" applyAlignment="1">
      <alignment horizontal="center"/>
    </xf>
    <xf numFmtId="166" fontId="3" fillId="0" borderId="0" xfId="2" applyNumberFormat="1" applyFont="1" applyFill="1"/>
    <xf numFmtId="164" fontId="3" fillId="0" borderId="0" xfId="2" applyFont="1" applyFill="1"/>
    <xf numFmtId="0" fontId="4" fillId="0" borderId="0" xfId="2" applyNumberFormat="1" applyFont="1" applyFill="1" applyBorder="1" applyAlignment="1">
      <alignment horizontal="left"/>
    </xf>
    <xf numFmtId="166" fontId="3" fillId="0" borderId="0" xfId="2" applyNumberFormat="1" applyFont="1" applyFill="1" applyAlignment="1">
      <alignment horizontal="left"/>
    </xf>
    <xf numFmtId="164" fontId="3" fillId="0" borderId="0" xfId="2" applyFont="1" applyFill="1" applyAlignment="1">
      <alignment horizontal="center"/>
    </xf>
    <xf numFmtId="165" fontId="3" fillId="0" borderId="0" xfId="2" applyNumberFormat="1" applyFont="1" applyFill="1" applyAlignment="1">
      <alignment horizontal="right"/>
    </xf>
    <xf numFmtId="0" fontId="4" fillId="0" borderId="0" xfId="14" applyNumberFormat="1" applyFont="1" applyFill="1"/>
    <xf numFmtId="164" fontId="4" fillId="0" borderId="0" xfId="13" applyFont="1" applyFill="1"/>
    <xf numFmtId="0" fontId="15" fillId="0" borderId="0" xfId="8" applyFont="1" applyFill="1"/>
    <xf numFmtId="0" fontId="4" fillId="0" borderId="0" xfId="14" applyNumberFormat="1" applyFont="1" applyFill="1" applyAlignment="1">
      <alignment horizontal="left"/>
    </xf>
    <xf numFmtId="0" fontId="4" fillId="0" borderId="0" xfId="13" applyNumberFormat="1" applyFont="1" applyFill="1"/>
    <xf numFmtId="166" fontId="4" fillId="0" borderId="0" xfId="13" applyNumberFormat="1" applyFont="1" applyFill="1"/>
    <xf numFmtId="164" fontId="16" fillId="0" borderId="0" xfId="2" applyFont="1" applyFill="1"/>
    <xf numFmtId="166" fontId="16" fillId="0" borderId="0" xfId="13" applyNumberFormat="1" applyFont="1" applyFill="1"/>
    <xf numFmtId="164" fontId="16" fillId="0" borderId="0" xfId="13" applyFont="1" applyFill="1"/>
    <xf numFmtId="164" fontId="13" fillId="0" borderId="0" xfId="1" applyFont="1" applyFill="1" applyBorder="1" applyAlignment="1">
      <alignment vertical="center"/>
    </xf>
    <xf numFmtId="0" fontId="15" fillId="0" borderId="0" xfId="8" applyFont="1" applyFill="1" applyAlignment="1">
      <alignment horizontal="center"/>
    </xf>
    <xf numFmtId="0" fontId="8" fillId="0" borderId="0" xfId="8" applyFont="1" applyFill="1"/>
    <xf numFmtId="49" fontId="3" fillId="0" borderId="0" xfId="4" applyNumberFormat="1" applyFont="1" applyFill="1" applyBorder="1" applyAlignment="1">
      <alignment horizontal="center" vertical="center"/>
    </xf>
    <xf numFmtId="169" fontId="4" fillId="0" borderId="0" xfId="2" applyNumberFormat="1" applyFont="1" applyFill="1" applyAlignment="1">
      <alignment horizontal="center" vertical="center"/>
    </xf>
    <xf numFmtId="0" fontId="3" fillId="0" borderId="0" xfId="2" applyNumberFormat="1" applyFont="1" applyFill="1" applyBorder="1" applyAlignment="1">
      <alignment horizontal="left"/>
    </xf>
    <xf numFmtId="166" fontId="4" fillId="0" borderId="0" xfId="2" applyNumberFormat="1" applyFont="1" applyFill="1" applyBorder="1" applyAlignment="1">
      <alignment horizontal="right"/>
    </xf>
    <xf numFmtId="165" fontId="4" fillId="0" borderId="1" xfId="2" applyNumberFormat="1" applyFont="1" applyFill="1" applyBorder="1" applyAlignment="1">
      <alignment horizontal="right"/>
    </xf>
    <xf numFmtId="165" fontId="4" fillId="0" borderId="2" xfId="2" applyNumberFormat="1" applyFont="1" applyFill="1" applyBorder="1" applyAlignment="1">
      <alignment horizontal="right"/>
    </xf>
    <xf numFmtId="0" fontId="9" fillId="0" borderId="0" xfId="2" applyNumberFormat="1" applyFont="1" applyFill="1" applyAlignment="1">
      <alignment horizontal="left" vertical="center"/>
    </xf>
    <xf numFmtId="165" fontId="9" fillId="0" borderId="0" xfId="2" applyNumberFormat="1" applyFont="1" applyFill="1" applyAlignment="1">
      <alignment horizontal="left" vertical="center"/>
    </xf>
    <xf numFmtId="164" fontId="9" fillId="0" borderId="0" xfId="2" applyFont="1" applyFill="1" applyAlignment="1">
      <alignment horizontal="center" vertical="center"/>
    </xf>
    <xf numFmtId="164" fontId="9" fillId="0" borderId="0" xfId="2" applyFont="1" applyFill="1" applyAlignment="1">
      <alignment vertical="center"/>
    </xf>
    <xf numFmtId="165" fontId="9" fillId="0" borderId="0" xfId="2" applyNumberFormat="1" applyFont="1" applyFill="1" applyBorder="1" applyAlignment="1">
      <alignment horizontal="right" vertical="center"/>
    </xf>
    <xf numFmtId="0" fontId="9" fillId="0" borderId="0" xfId="2" applyNumberFormat="1" applyFont="1" applyFill="1" applyAlignment="1">
      <alignment vertical="center"/>
    </xf>
    <xf numFmtId="0" fontId="8" fillId="0" borderId="0" xfId="4" applyFont="1" applyFill="1" applyAlignment="1">
      <alignment horizontal="center" vertical="center"/>
    </xf>
    <xf numFmtId="0" fontId="8" fillId="0" borderId="1" xfId="4" applyFont="1" applyFill="1" applyBorder="1" applyAlignment="1">
      <alignment horizontal="center" vertical="center"/>
    </xf>
    <xf numFmtId="0" fontId="18" fillId="0" borderId="0" xfId="4" applyFont="1" applyFill="1" applyAlignment="1">
      <alignment horizontal="center" vertical="center"/>
    </xf>
    <xf numFmtId="0" fontId="8" fillId="0" borderId="0" xfId="4" applyFont="1" applyFill="1" applyBorder="1" applyAlignment="1">
      <alignment horizontal="center" vertical="center"/>
    </xf>
    <xf numFmtId="165" fontId="8" fillId="0" borderId="0" xfId="5" applyNumberFormat="1" applyFont="1" applyFill="1" applyBorder="1" applyAlignment="1">
      <alignment horizontal="right" vertical="center"/>
    </xf>
    <xf numFmtId="0" fontId="8" fillId="0" borderId="0" xfId="6" applyNumberFormat="1" applyFont="1" applyFill="1" applyAlignment="1">
      <alignment vertical="center"/>
    </xf>
    <xf numFmtId="165" fontId="8" fillId="0" borderId="0" xfId="6" applyNumberFormat="1" applyFont="1" applyFill="1" applyAlignment="1">
      <alignment vertical="center"/>
    </xf>
    <xf numFmtId="164" fontId="9" fillId="0" borderId="0" xfId="2" applyFont="1" applyFill="1" applyBorder="1" applyAlignment="1">
      <alignment horizontal="center" vertical="center"/>
    </xf>
    <xf numFmtId="165" fontId="9" fillId="0" borderId="0" xfId="2" applyNumberFormat="1" applyFont="1" applyFill="1" applyAlignment="1">
      <alignment horizontal="center" vertical="center"/>
    </xf>
    <xf numFmtId="165" fontId="9" fillId="0" borderId="0" xfId="7" applyNumberFormat="1" applyFont="1" applyFill="1" applyAlignment="1">
      <alignment horizontal="center" vertical="center"/>
    </xf>
    <xf numFmtId="1" fontId="9" fillId="0" borderId="0" xfId="2" applyNumberFormat="1" applyFont="1" applyFill="1" applyAlignment="1">
      <alignment horizontal="center" vertical="center"/>
    </xf>
    <xf numFmtId="165" fontId="9" fillId="0" borderId="0" xfId="2" applyNumberFormat="1" applyFont="1" applyFill="1" applyAlignment="1">
      <alignment vertical="center"/>
    </xf>
    <xf numFmtId="165" fontId="9" fillId="0" borderId="0" xfId="16" applyNumberFormat="1" applyFont="1" applyFill="1" applyAlignment="1">
      <alignment vertical="center"/>
    </xf>
    <xf numFmtId="165" fontId="9" fillId="0" borderId="0" xfId="16" applyNumberFormat="1" applyFont="1" applyFill="1" applyAlignment="1">
      <alignment horizontal="right" vertical="center"/>
    </xf>
    <xf numFmtId="166" fontId="9" fillId="0" borderId="0" xfId="2" applyNumberFormat="1" applyFont="1" applyFill="1" applyAlignment="1">
      <alignment vertical="center"/>
    </xf>
    <xf numFmtId="165" fontId="9" fillId="0" borderId="0" xfId="16" applyNumberFormat="1" applyFont="1" applyFill="1" applyBorder="1" applyAlignment="1">
      <alignment vertical="center"/>
    </xf>
    <xf numFmtId="0" fontId="9" fillId="0" borderId="0" xfId="8" applyFont="1" applyFill="1" applyBorder="1" applyAlignment="1">
      <alignment vertical="center"/>
    </xf>
    <xf numFmtId="165" fontId="9" fillId="0" borderId="1" xfId="16" applyNumberFormat="1" applyFont="1" applyFill="1" applyBorder="1" applyAlignment="1">
      <alignment vertical="center"/>
    </xf>
    <xf numFmtId="165" fontId="9" fillId="0" borderId="0" xfId="2" applyNumberFormat="1" applyFont="1" applyFill="1" applyAlignment="1">
      <alignment horizontal="right" vertical="center"/>
    </xf>
    <xf numFmtId="0" fontId="8" fillId="0" borderId="0" xfId="6" applyNumberFormat="1" applyFont="1" applyFill="1" applyAlignment="1">
      <alignment horizontal="left" vertical="center"/>
    </xf>
    <xf numFmtId="0" fontId="9" fillId="0" borderId="0" xfId="9" applyFont="1" applyFill="1" applyAlignment="1">
      <alignment horizontal="center" vertical="center"/>
    </xf>
    <xf numFmtId="0" fontId="9" fillId="0" borderId="0" xfId="9" applyFont="1" applyFill="1" applyAlignment="1">
      <alignment vertical="center"/>
    </xf>
    <xf numFmtId="3" fontId="9" fillId="0" borderId="0" xfId="9" applyNumberFormat="1" applyFont="1" applyFill="1" applyAlignment="1">
      <alignment horizontal="center" vertical="center"/>
    </xf>
    <xf numFmtId="165" fontId="9" fillId="0" borderId="1" xfId="16" applyNumberFormat="1" applyFont="1" applyFill="1" applyBorder="1" applyAlignment="1">
      <alignment horizontal="right" vertical="center"/>
    </xf>
    <xf numFmtId="1" fontId="9" fillId="0" borderId="0" xfId="2" quotePrefix="1" applyNumberFormat="1" applyFont="1" applyFill="1" applyAlignment="1">
      <alignment horizontal="center" vertical="center"/>
    </xf>
    <xf numFmtId="165" fontId="9" fillId="0" borderId="2" xfId="16" applyNumberFormat="1" applyFont="1" applyFill="1" applyBorder="1" applyAlignment="1">
      <alignment vertical="center"/>
    </xf>
    <xf numFmtId="165" fontId="9" fillId="0" borderId="0" xfId="2" applyNumberFormat="1" applyFont="1" applyFill="1" applyBorder="1" applyAlignment="1">
      <alignment vertical="center"/>
    </xf>
    <xf numFmtId="0" fontId="9" fillId="0" borderId="1" xfId="2" applyNumberFormat="1" applyFont="1" applyFill="1" applyBorder="1" applyAlignment="1">
      <alignment vertical="center"/>
    </xf>
    <xf numFmtId="164" fontId="9" fillId="0" borderId="1" xfId="2" applyFont="1" applyFill="1" applyBorder="1" applyAlignment="1">
      <alignment vertical="center"/>
    </xf>
    <xf numFmtId="165" fontId="9" fillId="0" borderId="1" xfId="2" applyNumberFormat="1" applyFont="1" applyFill="1" applyBorder="1" applyAlignment="1">
      <alignment horizontal="right" vertical="center"/>
    </xf>
    <xf numFmtId="0" fontId="8" fillId="0" borderId="0" xfId="2" applyNumberFormat="1" applyFont="1" applyFill="1" applyBorder="1" applyAlignment="1">
      <alignment horizontal="left" vertical="center"/>
    </xf>
    <xf numFmtId="165" fontId="8" fillId="0" borderId="0" xfId="2" applyNumberFormat="1" applyFont="1" applyFill="1" applyBorder="1" applyAlignment="1">
      <alignment horizontal="left" vertical="center"/>
    </xf>
    <xf numFmtId="0" fontId="8" fillId="0" borderId="0" xfId="2" applyNumberFormat="1" applyFont="1" applyFill="1" applyAlignment="1">
      <alignment vertical="center"/>
    </xf>
    <xf numFmtId="165" fontId="9" fillId="0" borderId="0" xfId="2" applyNumberFormat="1" applyFont="1" applyFill="1" applyBorder="1" applyAlignment="1">
      <alignment horizontal="center" vertical="center"/>
    </xf>
    <xf numFmtId="165" fontId="9" fillId="0" borderId="0" xfId="7" applyNumberFormat="1" applyFont="1" applyFill="1" applyBorder="1" applyAlignment="1">
      <alignment horizontal="center" vertical="center"/>
    </xf>
    <xf numFmtId="37" fontId="9" fillId="0" borderId="0" xfId="2" applyNumberFormat="1" applyFont="1" applyFill="1" applyAlignment="1">
      <alignment horizontal="center" vertical="center"/>
    </xf>
    <xf numFmtId="0" fontId="9" fillId="0" borderId="0" xfId="6" applyNumberFormat="1" applyFont="1" applyFill="1" applyAlignment="1">
      <alignment vertical="center"/>
    </xf>
    <xf numFmtId="165" fontId="9" fillId="0" borderId="0" xfId="9" applyNumberFormat="1" applyFont="1" applyFill="1" applyAlignment="1">
      <alignment horizontal="right" vertical="center"/>
    </xf>
    <xf numFmtId="164" fontId="9" fillId="0" borderId="1" xfId="2" applyFont="1" applyFill="1" applyBorder="1" applyAlignment="1">
      <alignment horizontal="center" vertical="center"/>
    </xf>
    <xf numFmtId="165" fontId="9" fillId="0" borderId="0" xfId="7" applyNumberFormat="1" applyFont="1" applyFill="1" applyAlignment="1">
      <alignment horizontal="right" vertical="center"/>
    </xf>
    <xf numFmtId="165" fontId="9" fillId="0" borderId="2" xfId="2" applyNumberFormat="1" applyFont="1" applyFill="1" applyBorder="1" applyAlignment="1">
      <alignment vertical="center"/>
    </xf>
    <xf numFmtId="0" fontId="8" fillId="0" borderId="0" xfId="8" applyFont="1" applyFill="1" applyBorder="1" applyAlignment="1">
      <alignment vertical="center"/>
    </xf>
    <xf numFmtId="49" fontId="8" fillId="0" borderId="0" xfId="6" applyNumberFormat="1" applyFont="1" applyFill="1" applyAlignment="1">
      <alignment horizontal="left" vertical="center"/>
    </xf>
    <xf numFmtId="170" fontId="4" fillId="0" borderId="0" xfId="1" applyNumberFormat="1" applyFont="1" applyFill="1" applyBorder="1" applyAlignment="1">
      <alignment horizontal="right" vertical="center"/>
    </xf>
    <xf numFmtId="171" fontId="4" fillId="0" borderId="2" xfId="2" applyNumberFormat="1" applyFont="1" applyFill="1" applyBorder="1" applyAlignment="1">
      <alignment horizontal="right" vertical="center"/>
    </xf>
    <xf numFmtId="171" fontId="4" fillId="0" borderId="0" xfId="2" applyNumberFormat="1" applyFont="1" applyFill="1" applyBorder="1" applyAlignment="1">
      <alignment horizontal="right" vertical="center"/>
    </xf>
    <xf numFmtId="0" fontId="8" fillId="0" borderId="0" xfId="2" applyNumberFormat="1" applyFont="1" applyFill="1" applyAlignment="1">
      <alignment horizontal="left" vertical="center"/>
    </xf>
    <xf numFmtId="0" fontId="3" fillId="0" borderId="0" xfId="2" applyNumberFormat="1" applyFont="1" applyFill="1" applyAlignment="1">
      <alignment horizontal="left"/>
    </xf>
    <xf numFmtId="0" fontId="3" fillId="0" borderId="0" xfId="2" applyNumberFormat="1" applyFont="1" applyFill="1" applyBorder="1" applyAlignment="1">
      <alignment horizontal="left"/>
    </xf>
    <xf numFmtId="165" fontId="9" fillId="0" borderId="0" xfId="16" applyNumberFormat="1" applyFont="1" applyFill="1" applyBorder="1" applyAlignment="1">
      <alignment horizontal="right" vertical="center"/>
    </xf>
    <xf numFmtId="165" fontId="9" fillId="0" borderId="3" xfId="2" applyNumberFormat="1" applyFont="1" applyFill="1" applyBorder="1" applyAlignment="1">
      <alignment horizontal="right" vertical="center"/>
    </xf>
    <xf numFmtId="165" fontId="19" fillId="0" borderId="3" xfId="2" applyNumberFormat="1" applyFont="1" applyFill="1" applyBorder="1" applyAlignment="1">
      <alignment horizontal="right" vertical="center"/>
    </xf>
    <xf numFmtId="0" fontId="9" fillId="0" borderId="0" xfId="8" applyNumberFormat="1" applyFont="1" applyFill="1" applyAlignment="1">
      <alignment horizontal="left" vertical="center"/>
    </xf>
    <xf numFmtId="0" fontId="8" fillId="0" borderId="0" xfId="8" applyFont="1" applyAlignment="1">
      <alignment vertical="center"/>
    </xf>
    <xf numFmtId="165" fontId="4" fillId="0" borderId="3" xfId="2" applyNumberFormat="1" applyFont="1" applyFill="1" applyBorder="1" applyAlignment="1">
      <alignment horizontal="right"/>
    </xf>
    <xf numFmtId="0" fontId="9" fillId="0" borderId="0" xfId="8" applyFont="1" applyAlignment="1">
      <alignment vertical="center"/>
    </xf>
    <xf numFmtId="0" fontId="9" fillId="0" borderId="0" xfId="13" applyNumberFormat="1" applyFont="1" applyFill="1" applyAlignment="1">
      <alignment horizontal="left" vertical="center"/>
    </xf>
    <xf numFmtId="0" fontId="9" fillId="0" borderId="0" xfId="14" applyNumberFormat="1" applyFont="1" applyFill="1" applyAlignment="1">
      <alignment horizontal="left" vertical="center"/>
    </xf>
    <xf numFmtId="0" fontId="9" fillId="0" borderId="0" xfId="13" applyNumberFormat="1" applyFont="1" applyFill="1" applyAlignment="1">
      <alignment vertical="center"/>
    </xf>
    <xf numFmtId="164" fontId="9" fillId="0" borderId="0" xfId="13" applyFont="1" applyFill="1" applyAlignment="1">
      <alignment vertical="center"/>
    </xf>
    <xf numFmtId="166" fontId="9" fillId="0" borderId="0" xfId="13" applyNumberFormat="1" applyFont="1" applyFill="1" applyAlignment="1">
      <alignment vertical="center"/>
    </xf>
    <xf numFmtId="0" fontId="3" fillId="0" borderId="0" xfId="2" applyNumberFormat="1" applyFont="1" applyFill="1" applyBorder="1" applyAlignment="1">
      <alignment horizontal="left"/>
    </xf>
    <xf numFmtId="165" fontId="8" fillId="0" borderId="0" xfId="8" applyNumberFormat="1" applyFont="1" applyFill="1" applyBorder="1" applyAlignment="1">
      <alignment horizontal="center" vertical="center"/>
    </xf>
    <xf numFmtId="165" fontId="4" fillId="0" borderId="0" xfId="9" applyNumberFormat="1" applyFont="1" applyFill="1" applyBorder="1" applyAlignment="1">
      <alignment horizontal="right"/>
    </xf>
    <xf numFmtId="165" fontId="3" fillId="0" borderId="0" xfId="2" applyNumberFormat="1" applyFont="1" applyFill="1" applyBorder="1" applyAlignment="1">
      <alignment horizontal="right"/>
    </xf>
    <xf numFmtId="165" fontId="9" fillId="0" borderId="0" xfId="8" applyNumberFormat="1" applyFont="1" applyFill="1" applyBorder="1" applyAlignment="1">
      <alignment vertical="center"/>
    </xf>
    <xf numFmtId="0" fontId="17" fillId="0" borderId="0" xfId="15" applyFont="1" applyFill="1" applyAlignment="1">
      <alignment vertical="center"/>
    </xf>
    <xf numFmtId="0" fontId="16" fillId="0" borderId="0" xfId="15" applyFont="1" applyFill="1" applyAlignment="1">
      <alignment vertical="center"/>
    </xf>
    <xf numFmtId="0" fontId="9" fillId="0" borderId="0" xfId="15" applyFont="1" applyFill="1" applyAlignment="1">
      <alignment vertical="center"/>
    </xf>
    <xf numFmtId="165" fontId="17" fillId="0" borderId="0" xfId="15" applyNumberFormat="1" applyFont="1" applyFill="1" applyAlignment="1">
      <alignment vertical="center"/>
    </xf>
    <xf numFmtId="168" fontId="4" fillId="0" borderId="0" xfId="0" applyNumberFormat="1" applyFont="1" applyFill="1" applyAlignment="1">
      <alignment horizontal="right" vertical="center"/>
    </xf>
    <xf numFmtId="168" fontId="4" fillId="0" borderId="0" xfId="0" applyNumberFormat="1" applyFont="1" applyFill="1" applyAlignment="1">
      <alignment vertical="center"/>
    </xf>
    <xf numFmtId="168" fontId="4" fillId="0" borderId="1" xfId="0" applyNumberFormat="1" applyFont="1" applyFill="1" applyBorder="1" applyAlignment="1">
      <alignment horizontal="right" vertical="center"/>
    </xf>
    <xf numFmtId="0" fontId="3" fillId="0" borderId="0" xfId="4" applyFont="1" applyFill="1" applyAlignment="1">
      <alignment vertical="center"/>
    </xf>
    <xf numFmtId="168" fontId="4" fillId="0" borderId="0" xfId="0" applyNumberFormat="1" applyFont="1" applyFill="1" applyAlignment="1">
      <alignment horizontal="right"/>
    </xf>
    <xf numFmtId="168" fontId="4" fillId="0" borderId="2" xfId="0" applyNumberFormat="1" applyFont="1" applyFill="1" applyBorder="1" applyAlignment="1">
      <alignment horizontal="right" vertical="center"/>
    </xf>
    <xf numFmtId="3" fontId="4" fillId="0" borderId="0" xfId="0" applyNumberFormat="1" applyFont="1" applyFill="1" applyAlignment="1">
      <alignment horizontal="right" vertical="center" wrapText="1"/>
    </xf>
    <xf numFmtId="0" fontId="4" fillId="0" borderId="0" xfId="0" applyFont="1" applyFill="1" applyAlignment="1">
      <alignment horizontal="right" vertical="center" wrapText="1"/>
    </xf>
    <xf numFmtId="166" fontId="4" fillId="0" borderId="0" xfId="2" applyNumberFormat="1" applyFont="1" applyFill="1" applyBorder="1" applyAlignment="1">
      <alignment horizontal="right" vertical="center"/>
    </xf>
    <xf numFmtId="0" fontId="13" fillId="0" borderId="1" xfId="4" applyFont="1" applyFill="1" applyBorder="1" applyAlignment="1">
      <alignment horizontal="center" vertical="center"/>
    </xf>
    <xf numFmtId="1" fontId="12" fillId="0" borderId="0" xfId="1" applyNumberFormat="1" applyFont="1" applyFill="1" applyAlignment="1">
      <alignment vertical="center"/>
    </xf>
    <xf numFmtId="165" fontId="12" fillId="0" borderId="0" xfId="0" applyNumberFormat="1" applyFont="1" applyAlignment="1">
      <alignment horizontal="right" vertical="center"/>
    </xf>
    <xf numFmtId="164" fontId="12" fillId="0" borderId="0" xfId="1" applyFont="1" applyFill="1" applyBorder="1" applyAlignment="1">
      <alignment vertical="center"/>
    </xf>
    <xf numFmtId="165" fontId="12" fillId="0" borderId="2" xfId="0" applyNumberFormat="1" applyFont="1" applyBorder="1" applyAlignment="1">
      <alignment horizontal="right" vertical="center"/>
    </xf>
    <xf numFmtId="0" fontId="14" fillId="0" borderId="0" xfId="13" applyNumberFormat="1" applyFont="1" applyFill="1" applyAlignment="1">
      <alignment horizontal="left" vertical="center"/>
    </xf>
    <xf numFmtId="0" fontId="14" fillId="0" borderId="0" xfId="13" applyNumberFormat="1" applyFont="1" applyFill="1" applyAlignment="1">
      <alignment horizontal="center" vertical="center"/>
    </xf>
    <xf numFmtId="166" fontId="14" fillId="0" borderId="0" xfId="13" applyNumberFormat="1" applyFont="1" applyFill="1" applyAlignment="1">
      <alignment horizontal="left" vertical="center"/>
    </xf>
    <xf numFmtId="0" fontId="14" fillId="0" borderId="0" xfId="13" applyNumberFormat="1" applyFont="1" applyFill="1" applyAlignment="1">
      <alignment vertical="center"/>
    </xf>
    <xf numFmtId="164" fontId="14" fillId="0" borderId="0" xfId="13" applyFont="1" applyFill="1" applyAlignment="1">
      <alignment vertical="center"/>
    </xf>
    <xf numFmtId="164" fontId="14" fillId="0" borderId="0" xfId="13" applyFont="1" applyFill="1" applyAlignment="1">
      <alignment horizontal="center" vertical="center"/>
    </xf>
    <xf numFmtId="165" fontId="14" fillId="0" borderId="0" xfId="13" applyNumberFormat="1" applyFont="1" applyFill="1" applyBorder="1" applyAlignment="1">
      <alignment horizontal="right" vertical="center"/>
    </xf>
    <xf numFmtId="166" fontId="14" fillId="0" borderId="0" xfId="13" applyNumberFormat="1" applyFont="1" applyFill="1" applyAlignment="1">
      <alignment vertical="center"/>
    </xf>
    <xf numFmtId="165" fontId="14" fillId="0" borderId="0" xfId="13" applyNumberFormat="1" applyFont="1" applyFill="1" applyBorder="1" applyAlignment="1">
      <alignment horizontal="center" vertical="center"/>
    </xf>
    <xf numFmtId="165" fontId="14" fillId="0" borderId="0" xfId="13" applyNumberFormat="1" applyFont="1" applyFill="1" applyAlignment="1">
      <alignment horizontal="right" vertical="center"/>
    </xf>
    <xf numFmtId="0" fontId="21" fillId="0" borderId="0" xfId="13" applyNumberFormat="1" applyFont="1" applyFill="1" applyAlignment="1">
      <alignment vertical="center"/>
    </xf>
    <xf numFmtId="164" fontId="21" fillId="0" borderId="0" xfId="13" applyNumberFormat="1" applyFont="1" applyFill="1" applyAlignment="1">
      <alignment vertical="center"/>
    </xf>
    <xf numFmtId="164" fontId="14" fillId="0" borderId="1" xfId="13" applyNumberFormat="1" applyFont="1" applyFill="1" applyBorder="1" applyAlignment="1">
      <alignment horizontal="center" vertical="center"/>
    </xf>
    <xf numFmtId="40" fontId="14" fillId="0" borderId="1" xfId="5" applyFont="1" applyFill="1" applyBorder="1" applyAlignment="1">
      <alignment horizontal="right" vertical="center"/>
    </xf>
    <xf numFmtId="165" fontId="21" fillId="0" borderId="0" xfId="13" applyNumberFormat="1" applyFont="1" applyFill="1" applyAlignment="1">
      <alignment horizontal="right" vertical="center"/>
    </xf>
    <xf numFmtId="166" fontId="14" fillId="0" borderId="0" xfId="13" applyNumberFormat="1" applyFont="1" applyFill="1" applyBorder="1" applyAlignment="1">
      <alignment vertical="center"/>
    </xf>
    <xf numFmtId="164" fontId="21" fillId="0" borderId="0" xfId="13" applyNumberFormat="1" applyFont="1" applyFill="1" applyBorder="1" applyAlignment="1">
      <alignment vertical="center"/>
    </xf>
    <xf numFmtId="0" fontId="14" fillId="0" borderId="0" xfId="13" applyNumberFormat="1" applyFont="1" applyFill="1" applyBorder="1" applyAlignment="1">
      <alignment vertical="center"/>
    </xf>
    <xf numFmtId="0" fontId="12" fillId="0" borderId="0" xfId="0" applyFont="1" applyFill="1" applyAlignment="1">
      <alignment vertical="center"/>
    </xf>
    <xf numFmtId="168" fontId="12" fillId="0" borderId="0" xfId="0" applyNumberFormat="1" applyFont="1" applyFill="1" applyAlignment="1">
      <alignment horizontal="right" vertical="center"/>
    </xf>
    <xf numFmtId="168" fontId="12" fillId="0" borderId="0" xfId="0" applyNumberFormat="1" applyFont="1" applyFill="1" applyAlignment="1">
      <alignment vertical="center"/>
    </xf>
    <xf numFmtId="0" fontId="12" fillId="0" borderId="0" xfId="0" applyFont="1" applyFill="1" applyBorder="1" applyAlignment="1">
      <alignment vertical="center"/>
    </xf>
    <xf numFmtId="0" fontId="13" fillId="0" borderId="0" xfId="0" applyFont="1" applyFill="1" applyAlignment="1">
      <alignment vertical="center"/>
    </xf>
    <xf numFmtId="0" fontId="12" fillId="0" borderId="0" xfId="0" applyFont="1" applyFill="1" applyAlignment="1">
      <alignment horizontal="centerContinuous" vertical="center"/>
    </xf>
    <xf numFmtId="0" fontId="13" fillId="0" borderId="1" xfId="0" applyFont="1" applyFill="1" applyBorder="1" applyAlignment="1">
      <alignment vertical="center"/>
    </xf>
    <xf numFmtId="0" fontId="12" fillId="0" borderId="1" xfId="0" applyFont="1" applyFill="1" applyBorder="1" applyAlignment="1">
      <alignment horizontal="centerContinuous" vertical="center"/>
    </xf>
    <xf numFmtId="0" fontId="12" fillId="0" borderId="1" xfId="0" applyFont="1" applyFill="1" applyBorder="1" applyAlignment="1">
      <alignment vertical="center"/>
    </xf>
    <xf numFmtId="168" fontId="12" fillId="0" borderId="1" xfId="0" applyNumberFormat="1" applyFont="1" applyFill="1" applyBorder="1" applyAlignment="1">
      <alignment horizontal="right" vertical="center"/>
    </xf>
    <xf numFmtId="168" fontId="12" fillId="0" borderId="1" xfId="0" applyNumberFormat="1" applyFont="1" applyFill="1" applyBorder="1" applyAlignment="1">
      <alignment vertical="center"/>
    </xf>
    <xf numFmtId="165" fontId="12" fillId="0" borderId="0" xfId="0" applyNumberFormat="1" applyFont="1" applyFill="1" applyAlignment="1">
      <alignment horizontal="right" vertical="center"/>
    </xf>
    <xf numFmtId="165" fontId="12" fillId="0" borderId="0" xfId="0" applyNumberFormat="1" applyFont="1" applyFill="1" applyAlignment="1">
      <alignment vertical="center"/>
    </xf>
    <xf numFmtId="168" fontId="12" fillId="0" borderId="0" xfId="0" applyNumberFormat="1" applyFont="1" applyFill="1" applyBorder="1" applyAlignment="1">
      <alignment horizontal="right" vertical="center"/>
    </xf>
    <xf numFmtId="165" fontId="12" fillId="0" borderId="2" xfId="0" applyNumberFormat="1" applyFont="1" applyFill="1" applyBorder="1" applyAlignment="1">
      <alignment horizontal="right" vertical="center"/>
    </xf>
    <xf numFmtId="3" fontId="20" fillId="0" borderId="0" xfId="0" applyNumberFormat="1" applyFont="1" applyFill="1" applyAlignment="1">
      <alignment horizontal="right" vertical="center" wrapText="1"/>
    </xf>
    <xf numFmtId="0" fontId="20" fillId="0" borderId="0" xfId="0" applyFont="1" applyFill="1" applyAlignment="1">
      <alignment horizontal="right" vertical="center" wrapText="1"/>
    </xf>
    <xf numFmtId="168" fontId="12" fillId="0" borderId="0" xfId="1" applyNumberFormat="1" applyFont="1" applyFill="1" applyAlignment="1">
      <alignment vertical="center"/>
    </xf>
    <xf numFmtId="168" fontId="12" fillId="0" borderId="1" xfId="1" applyNumberFormat="1" applyFont="1" applyFill="1" applyBorder="1" applyAlignment="1">
      <alignment vertical="center"/>
    </xf>
    <xf numFmtId="164" fontId="12" fillId="0" borderId="1" xfId="1" applyFont="1" applyFill="1" applyBorder="1" applyAlignment="1">
      <alignment vertical="center"/>
    </xf>
    <xf numFmtId="166" fontId="13" fillId="0" borderId="0" xfId="1" applyNumberFormat="1" applyFont="1" applyFill="1" applyBorder="1" applyAlignment="1">
      <alignment vertical="center"/>
    </xf>
    <xf numFmtId="166" fontId="13" fillId="0" borderId="0" xfId="1" applyNumberFormat="1" applyFont="1" applyFill="1" applyAlignment="1">
      <alignment horizontal="right" vertical="center"/>
    </xf>
    <xf numFmtId="165" fontId="12" fillId="0" borderId="1" xfId="0" applyNumberFormat="1" applyFont="1" applyBorder="1" applyAlignment="1">
      <alignment horizontal="right" vertical="center"/>
    </xf>
    <xf numFmtId="165" fontId="12" fillId="0" borderId="0" xfId="14" applyNumberFormat="1" applyFont="1" applyFill="1" applyAlignment="1">
      <alignment horizontal="right"/>
    </xf>
    <xf numFmtId="3" fontId="4" fillId="0" borderId="0" xfId="0" applyNumberFormat="1" applyFont="1" applyFill="1" applyAlignment="1">
      <alignment horizontal="right" vertical="center"/>
    </xf>
    <xf numFmtId="0" fontId="4" fillId="0" borderId="0" xfId="0" applyFont="1" applyFill="1" applyAlignment="1">
      <alignment vertical="center"/>
    </xf>
    <xf numFmtId="3" fontId="4" fillId="0" borderId="1" xfId="0" applyNumberFormat="1" applyFont="1" applyFill="1" applyBorder="1" applyAlignment="1">
      <alignment horizontal="right" vertical="center"/>
    </xf>
    <xf numFmtId="165" fontId="4" fillId="0" borderId="0" xfId="2" applyNumberFormat="1" applyFont="1" applyFill="1" applyAlignment="1">
      <alignment horizontal="center"/>
    </xf>
    <xf numFmtId="165" fontId="4" fillId="0" borderId="0" xfId="2" applyNumberFormat="1" applyFont="1" applyFill="1" applyBorder="1" applyAlignment="1">
      <alignment horizontal="center"/>
    </xf>
    <xf numFmtId="0" fontId="8" fillId="0" borderId="0" xfId="2" applyNumberFormat="1" applyFont="1" applyFill="1" applyAlignment="1">
      <alignment horizontal="left" vertical="center"/>
    </xf>
    <xf numFmtId="165" fontId="4" fillId="0" borderId="0" xfId="3" applyNumberFormat="1" applyFont="1" applyFill="1" applyAlignment="1">
      <alignment horizontal="right" vertical="center"/>
    </xf>
    <xf numFmtId="165" fontId="4" fillId="0" borderId="0" xfId="3" applyNumberFormat="1" applyFont="1" applyFill="1" applyAlignment="1">
      <alignment vertical="center"/>
    </xf>
    <xf numFmtId="165" fontId="4" fillId="0" borderId="1" xfId="3" applyNumberFormat="1" applyFont="1" applyFill="1" applyBorder="1" applyAlignment="1">
      <alignment horizontal="right" vertical="center"/>
    </xf>
    <xf numFmtId="165" fontId="4" fillId="0" borderId="0" xfId="3" applyNumberFormat="1" applyFont="1" applyFill="1" applyBorder="1" applyAlignment="1">
      <alignment horizontal="right" vertical="center"/>
    </xf>
    <xf numFmtId="166" fontId="3" fillId="0" borderId="0" xfId="2" applyNumberFormat="1" applyFont="1" applyFill="1" applyBorder="1" applyAlignment="1">
      <alignment vertical="center"/>
    </xf>
    <xf numFmtId="165" fontId="3" fillId="0" borderId="0" xfId="11" applyNumberFormat="1" applyFont="1" applyFill="1" applyBorder="1" applyAlignment="1">
      <alignment horizontal="right" vertical="center"/>
    </xf>
    <xf numFmtId="0" fontId="8" fillId="0" borderId="0" xfId="2" applyNumberFormat="1" applyFont="1" applyFill="1" applyAlignment="1">
      <alignment horizontal="left" vertical="center"/>
    </xf>
    <xf numFmtId="0" fontId="8" fillId="0" borderId="1" xfId="2" applyNumberFormat="1" applyFont="1" applyFill="1" applyBorder="1" applyAlignment="1">
      <alignment horizontal="left" vertical="center"/>
    </xf>
    <xf numFmtId="165" fontId="8" fillId="0" borderId="1" xfId="3" applyNumberFormat="1" applyFont="1" applyFill="1" applyBorder="1" applyAlignment="1">
      <alignment horizontal="center" vertical="center"/>
    </xf>
    <xf numFmtId="165" fontId="8" fillId="0" borderId="1" xfId="2" applyNumberFormat="1" applyFont="1" applyFill="1" applyBorder="1" applyAlignment="1">
      <alignment horizontal="center" vertical="center"/>
    </xf>
    <xf numFmtId="165" fontId="3" fillId="0" borderId="1" xfId="11" applyNumberFormat="1" applyFont="1" applyFill="1" applyBorder="1" applyAlignment="1">
      <alignment horizontal="center" vertical="center"/>
    </xf>
    <xf numFmtId="165" fontId="14" fillId="0" borderId="1" xfId="13" applyNumberFormat="1" applyFont="1" applyFill="1" applyBorder="1" applyAlignment="1">
      <alignment horizontal="center" vertical="center"/>
    </xf>
    <xf numFmtId="0" fontId="14" fillId="0" borderId="1" xfId="13" applyNumberFormat="1" applyFont="1" applyFill="1" applyBorder="1" applyAlignment="1">
      <alignment horizontal="center" vertical="center"/>
    </xf>
    <xf numFmtId="165" fontId="14" fillId="0" borderId="4" xfId="13" applyNumberFormat="1" applyFont="1" applyFill="1" applyBorder="1" applyAlignment="1">
      <alignment horizontal="center" vertical="center"/>
    </xf>
    <xf numFmtId="164" fontId="13" fillId="0" borderId="1" xfId="1" applyFont="1" applyFill="1" applyBorder="1" applyAlignment="1">
      <alignment horizontal="center" vertical="center"/>
    </xf>
    <xf numFmtId="168" fontId="13" fillId="0" borderId="0" xfId="1" applyNumberFormat="1" applyFont="1" applyFill="1" applyBorder="1" applyAlignment="1">
      <alignment horizontal="center" vertical="center"/>
    </xf>
    <xf numFmtId="168" fontId="13" fillId="0" borderId="1" xfId="0" applyNumberFormat="1" applyFont="1" applyBorder="1" applyAlignment="1">
      <alignment horizontal="center" vertical="center"/>
    </xf>
    <xf numFmtId="166" fontId="13" fillId="0" borderId="1" xfId="1" applyNumberFormat="1" applyFont="1" applyFill="1" applyBorder="1" applyAlignment="1">
      <alignment horizontal="center" vertical="center"/>
    </xf>
    <xf numFmtId="0" fontId="3" fillId="0" borderId="0" xfId="2" applyNumberFormat="1" applyFont="1" applyFill="1" applyBorder="1" applyAlignment="1">
      <alignment horizontal="left"/>
    </xf>
    <xf numFmtId="0" fontId="3" fillId="0" borderId="0" xfId="2" applyNumberFormat="1" applyFont="1" applyFill="1" applyAlignment="1">
      <alignment horizontal="left"/>
    </xf>
    <xf numFmtId="0" fontId="3" fillId="0" borderId="1" xfId="2" applyNumberFormat="1" applyFont="1" applyFill="1" applyBorder="1" applyAlignment="1">
      <alignment horizontal="left"/>
    </xf>
    <xf numFmtId="165" fontId="8" fillId="0" borderId="1" xfId="11" applyNumberFormat="1" applyFont="1" applyFill="1" applyBorder="1" applyAlignment="1">
      <alignment horizontal="center" vertical="center"/>
    </xf>
  </cellXfs>
  <cellStyles count="17">
    <cellStyle name="Comma" xfId="1" builtinId="3"/>
    <cellStyle name="Comma 2 2" xfId="3"/>
    <cellStyle name="Comma 2 3" xfId="16"/>
    <cellStyle name="Comma 2 7" xfId="11"/>
    <cellStyle name="Comma 5" xfId="2"/>
    <cellStyle name="Comma 8" xfId="5"/>
    <cellStyle name="Comma 9 3" xfId="13"/>
    <cellStyle name="Normal" xfId="0" builtinId="0"/>
    <cellStyle name="Normal 2 2 2" xfId="6"/>
    <cellStyle name="Normal 2 3" xfId="8"/>
    <cellStyle name="Normal 3" xfId="15"/>
    <cellStyle name="Normal 6" xfId="4"/>
    <cellStyle name="Normal 9" xfId="10"/>
    <cellStyle name="Normal_HEMRAJE03-Q1" xfId="7"/>
    <cellStyle name="Normal_HEMRAJT03-Q1" xfId="9"/>
    <cellStyle name="Normal_HEMRAJT03-Q1 2" xfId="14"/>
    <cellStyle name="Normal_PK FS HRD-Mar'06" xfId="1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4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icha%20chumnankijkoso\Desktop\HEMARAJ\Year%202015%20-%20Quarter%203\FS%20Final%20In-House\HRD%20FS.Consol_Final%20InHouse%20(30Oct15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arawadee%20Na%20Phattha\Desktop\Hemaraj\2016\Q1'2016\CONSO\FS%20HRD-Mar-16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Rattana\LOTUS\Equity\2006\tb-Dec06(Cost%20method)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RISAH~1\AppData\Local\Temp\notesF3B52A\Hemaraj%20PCL_Q3%2059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sol"/>
      <sheetName val="Eliminate"/>
      <sheetName val="Equity related"/>
      <sheetName val="FS(E)-BS "/>
      <sheetName val="FS(E)-PL(9Mth)"/>
      <sheetName val="FS(E)-PL (3Mth)"/>
      <sheetName val="FS HRD-Eng-full"/>
      <sheetName val="company"/>
      <sheetName val="consol.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S(E)-PL (3Mth)"/>
      <sheetName val="FS HRD-Eng-full"/>
      <sheetName val="Master-BS"/>
      <sheetName val="Master-PL"/>
      <sheetName val="Recla"/>
      <sheetName val="ADJ(Audit)"/>
      <sheetName val="FS(E)-BS "/>
      <sheetName val="FS(E)-PL(Yr)"/>
      <sheetName val="BS(T)"/>
      <sheetName val="งบกำไรขาดทุน(ปี)"/>
      <sheetName val="Market"/>
      <sheetName val="ADJ"/>
      <sheetName val="AR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5300_jun07"/>
      <sheetName val="36300_jun07"/>
      <sheetName val="Sheet1"/>
      <sheetName val="dividend EIE"/>
      <sheetName val="dividend ESIE"/>
      <sheetName val="SUB_cost method_06"/>
      <sheetName val="Related_cost method_06"/>
      <sheetName val="Accu Equity06"/>
      <sheetName val="Accu EquityQ1-Q4'06 "/>
      <sheetName val="BS_ jun06"/>
      <sheetName val="BS_ sep06"/>
      <sheetName val="BS_ dec06"/>
      <sheetName val="Related_cost method_dec05"/>
      <sheetName val="Accu Equity05"/>
      <sheetName val="Sum ADJ Equity"/>
      <sheetName val="Effect"/>
      <sheetName val="Effect (2)"/>
      <sheetName val="Effect (3)"/>
      <sheetName val="12200_elyo"/>
      <sheetName val="12200_gheco"/>
      <sheetName val="12200_sil"/>
      <sheetName val="Fx.rat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-4"/>
      <sheetName val="งบกำไรขาดทุน(สาม)5-6"/>
      <sheetName val="งบกำไรขาดทุน(เก้า)7-8"/>
      <sheetName val="9CONSO (T)"/>
      <sheetName val="10HRD(T)"/>
      <sheetName val="11-13"/>
      <sheetName val="9-11_Thai"/>
    </sheetNames>
    <sheetDataSet>
      <sheetData sheetId="0"/>
      <sheetData sheetId="1"/>
      <sheetData sheetId="2"/>
      <sheetData sheetId="3"/>
      <sheetData sheetId="4"/>
      <sheetData sheetId="5">
        <row r="10">
          <cell r="F10">
            <v>1720023320</v>
          </cell>
        </row>
        <row r="84">
          <cell r="J84">
            <v>0</v>
          </cell>
        </row>
        <row r="122">
          <cell r="F122">
            <v>-341880</v>
          </cell>
          <cell r="H122">
            <v>-836289</v>
          </cell>
          <cell r="J122">
            <v>0</v>
          </cell>
          <cell r="L122">
            <v>0</v>
          </cell>
        </row>
        <row r="125">
          <cell r="F125">
            <v>1475613992</v>
          </cell>
          <cell r="H125">
            <v>2087414640</v>
          </cell>
          <cell r="J125">
            <v>996449205</v>
          </cell>
          <cell r="L125">
            <v>1613378196</v>
          </cell>
        </row>
        <row r="131">
          <cell r="H131">
            <v>362112174.13999999</v>
          </cell>
          <cell r="J131">
            <v>1041319</v>
          </cell>
          <cell r="L131">
            <v>115488272.3</v>
          </cell>
        </row>
        <row r="133">
          <cell r="F133">
            <v>0</v>
          </cell>
          <cell r="H133">
            <v>2381230682.9899998</v>
          </cell>
          <cell r="J133">
            <v>0</v>
          </cell>
          <cell r="L133">
            <v>161494509.11000001</v>
          </cell>
        </row>
        <row r="134">
          <cell r="F134">
            <v>0</v>
          </cell>
          <cell r="H134">
            <v>0</v>
          </cell>
          <cell r="J134">
            <v>4335619244</v>
          </cell>
          <cell r="L134">
            <v>0</v>
          </cell>
        </row>
        <row r="135">
          <cell r="F135">
            <v>0</v>
          </cell>
          <cell r="H135">
            <v>0</v>
          </cell>
          <cell r="J135">
            <v>142500003</v>
          </cell>
          <cell r="L135">
            <v>0</v>
          </cell>
        </row>
      </sheetData>
      <sheetData sheetId="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O167"/>
  <sheetViews>
    <sheetView topLeftCell="A162" zoomScaleNormal="100" zoomScaleSheetLayoutView="90" workbookViewId="0">
      <selection activeCell="E160" sqref="E160"/>
    </sheetView>
  </sheetViews>
  <sheetFormatPr defaultColWidth="10.5" defaultRowHeight="15.95" customHeight="1"/>
  <cols>
    <col min="1" max="3" width="2" style="247" customWidth="1"/>
    <col min="4" max="4" width="8" style="247" customWidth="1"/>
    <col min="5" max="5" width="29" style="247" customWidth="1"/>
    <col min="6" max="6" width="6.6640625" style="247" customWidth="1"/>
    <col min="7" max="7" width="1.33203125" style="247" customWidth="1"/>
    <col min="8" max="8" width="16" style="247" customWidth="1"/>
    <col min="9" max="9" width="1.1640625" style="247" customWidth="1"/>
    <col min="10" max="10" width="16" style="247" customWidth="1"/>
    <col min="11" max="11" width="1.1640625" style="247" customWidth="1"/>
    <col min="12" max="12" width="16" style="247" customWidth="1"/>
    <col min="13" max="13" width="1.1640625" style="247" customWidth="1"/>
    <col min="14" max="14" width="16" style="247" customWidth="1"/>
    <col min="15" max="15" width="10.5" style="245"/>
    <col min="16" max="211" width="10.5" style="246"/>
    <col min="212" max="225" width="10.5" style="246" customWidth="1"/>
    <col min="226" max="467" width="10.5" style="246"/>
    <col min="468" max="481" width="10.5" style="246" customWidth="1"/>
    <col min="482" max="723" width="10.5" style="246"/>
    <col min="724" max="737" width="10.5" style="246" customWidth="1"/>
    <col min="738" max="979" width="10.5" style="246"/>
    <col min="980" max="993" width="10.5" style="246" customWidth="1"/>
    <col min="994" max="1235" width="10.5" style="246"/>
    <col min="1236" max="1249" width="10.5" style="246" customWidth="1"/>
    <col min="1250" max="1491" width="10.5" style="246"/>
    <col min="1492" max="1505" width="10.5" style="246" customWidth="1"/>
    <col min="1506" max="1747" width="10.5" style="246"/>
    <col min="1748" max="1761" width="10.5" style="246" customWidth="1"/>
    <col min="1762" max="2003" width="10.5" style="246"/>
    <col min="2004" max="2017" width="10.5" style="246" customWidth="1"/>
    <col min="2018" max="2259" width="10.5" style="246"/>
    <col min="2260" max="2273" width="10.5" style="246" customWidth="1"/>
    <col min="2274" max="2515" width="10.5" style="246"/>
    <col min="2516" max="2529" width="10.5" style="246" customWidth="1"/>
    <col min="2530" max="2771" width="10.5" style="246"/>
    <col min="2772" max="2785" width="10.5" style="246" customWidth="1"/>
    <col min="2786" max="3027" width="10.5" style="246"/>
    <col min="3028" max="3041" width="10.5" style="246" customWidth="1"/>
    <col min="3042" max="3283" width="10.5" style="246"/>
    <col min="3284" max="3297" width="10.5" style="246" customWidth="1"/>
    <col min="3298" max="3539" width="10.5" style="246"/>
    <col min="3540" max="3553" width="10.5" style="246" customWidth="1"/>
    <col min="3554" max="3795" width="10.5" style="246"/>
    <col min="3796" max="3809" width="10.5" style="246" customWidth="1"/>
    <col min="3810" max="4051" width="10.5" style="246"/>
    <col min="4052" max="4065" width="10.5" style="246" customWidth="1"/>
    <col min="4066" max="4307" width="10.5" style="246"/>
    <col min="4308" max="4321" width="10.5" style="246" customWidth="1"/>
    <col min="4322" max="4563" width="10.5" style="246"/>
    <col min="4564" max="4577" width="10.5" style="246" customWidth="1"/>
    <col min="4578" max="4819" width="10.5" style="246"/>
    <col min="4820" max="4833" width="10.5" style="246" customWidth="1"/>
    <col min="4834" max="5075" width="10.5" style="246"/>
    <col min="5076" max="5089" width="10.5" style="246" customWidth="1"/>
    <col min="5090" max="5331" width="10.5" style="246"/>
    <col min="5332" max="5345" width="10.5" style="246" customWidth="1"/>
    <col min="5346" max="5587" width="10.5" style="246"/>
    <col min="5588" max="5601" width="10.5" style="246" customWidth="1"/>
    <col min="5602" max="5843" width="10.5" style="246"/>
    <col min="5844" max="5857" width="10.5" style="246" customWidth="1"/>
    <col min="5858" max="6099" width="10.5" style="246"/>
    <col min="6100" max="6113" width="10.5" style="246" customWidth="1"/>
    <col min="6114" max="6355" width="10.5" style="246"/>
    <col min="6356" max="6369" width="10.5" style="246" customWidth="1"/>
    <col min="6370" max="6611" width="10.5" style="246"/>
    <col min="6612" max="6625" width="10.5" style="246" customWidth="1"/>
    <col min="6626" max="6867" width="10.5" style="246"/>
    <col min="6868" max="6881" width="10.5" style="246" customWidth="1"/>
    <col min="6882" max="7123" width="10.5" style="246"/>
    <col min="7124" max="7137" width="10.5" style="246" customWidth="1"/>
    <col min="7138" max="7379" width="10.5" style="246"/>
    <col min="7380" max="7393" width="10.5" style="246" customWidth="1"/>
    <col min="7394" max="7635" width="10.5" style="246"/>
    <col min="7636" max="7649" width="10.5" style="246" customWidth="1"/>
    <col min="7650" max="7891" width="10.5" style="246"/>
    <col min="7892" max="7905" width="10.5" style="246" customWidth="1"/>
    <col min="7906" max="8147" width="10.5" style="246"/>
    <col min="8148" max="8161" width="10.5" style="246" customWidth="1"/>
    <col min="8162" max="8403" width="10.5" style="246"/>
    <col min="8404" max="8417" width="10.5" style="246" customWidth="1"/>
    <col min="8418" max="8659" width="10.5" style="246"/>
    <col min="8660" max="8673" width="10.5" style="246" customWidth="1"/>
    <col min="8674" max="8915" width="10.5" style="246"/>
    <col min="8916" max="8929" width="10.5" style="246" customWidth="1"/>
    <col min="8930" max="9171" width="10.5" style="246"/>
    <col min="9172" max="9185" width="10.5" style="246" customWidth="1"/>
    <col min="9186" max="9427" width="10.5" style="246"/>
    <col min="9428" max="9441" width="10.5" style="246" customWidth="1"/>
    <col min="9442" max="9683" width="10.5" style="246"/>
    <col min="9684" max="9697" width="10.5" style="246" customWidth="1"/>
    <col min="9698" max="9939" width="10.5" style="246"/>
    <col min="9940" max="9953" width="10.5" style="246" customWidth="1"/>
    <col min="9954" max="10195" width="10.5" style="246"/>
    <col min="10196" max="10209" width="10.5" style="246" customWidth="1"/>
    <col min="10210" max="10451" width="10.5" style="246"/>
    <col min="10452" max="10465" width="10.5" style="246" customWidth="1"/>
    <col min="10466" max="10707" width="10.5" style="246"/>
    <col min="10708" max="10721" width="10.5" style="246" customWidth="1"/>
    <col min="10722" max="10963" width="10.5" style="246"/>
    <col min="10964" max="10977" width="10.5" style="246" customWidth="1"/>
    <col min="10978" max="11219" width="10.5" style="246"/>
    <col min="11220" max="11233" width="10.5" style="246" customWidth="1"/>
    <col min="11234" max="11475" width="10.5" style="246"/>
    <col min="11476" max="11489" width="10.5" style="246" customWidth="1"/>
    <col min="11490" max="11731" width="10.5" style="246"/>
    <col min="11732" max="11745" width="10.5" style="246" customWidth="1"/>
    <col min="11746" max="11987" width="10.5" style="246"/>
    <col min="11988" max="12001" width="10.5" style="246" customWidth="1"/>
    <col min="12002" max="12243" width="10.5" style="246"/>
    <col min="12244" max="12257" width="10.5" style="246" customWidth="1"/>
    <col min="12258" max="12499" width="10.5" style="246"/>
    <col min="12500" max="12513" width="10.5" style="246" customWidth="1"/>
    <col min="12514" max="12755" width="10.5" style="246"/>
    <col min="12756" max="12769" width="10.5" style="246" customWidth="1"/>
    <col min="12770" max="13011" width="10.5" style="246"/>
    <col min="13012" max="13025" width="10.5" style="246" customWidth="1"/>
    <col min="13026" max="13267" width="10.5" style="246"/>
    <col min="13268" max="13281" width="10.5" style="246" customWidth="1"/>
    <col min="13282" max="13523" width="10.5" style="246"/>
    <col min="13524" max="13537" width="10.5" style="246" customWidth="1"/>
    <col min="13538" max="13779" width="10.5" style="246"/>
    <col min="13780" max="13793" width="10.5" style="246" customWidth="1"/>
    <col min="13794" max="14035" width="10.5" style="246"/>
    <col min="14036" max="14049" width="10.5" style="246" customWidth="1"/>
    <col min="14050" max="14291" width="10.5" style="246"/>
    <col min="14292" max="14305" width="10.5" style="246" customWidth="1"/>
    <col min="14306" max="14547" width="10.5" style="246"/>
    <col min="14548" max="14561" width="10.5" style="246" customWidth="1"/>
    <col min="14562" max="14803" width="10.5" style="246"/>
    <col min="14804" max="14817" width="10.5" style="246" customWidth="1"/>
    <col min="14818" max="15059" width="10.5" style="246"/>
    <col min="15060" max="15073" width="10.5" style="246" customWidth="1"/>
    <col min="15074" max="15315" width="10.5" style="246"/>
    <col min="15316" max="15329" width="10.5" style="246" customWidth="1"/>
    <col min="15330" max="15571" width="10.5" style="246"/>
    <col min="15572" max="15585" width="10.5" style="246" customWidth="1"/>
    <col min="15586" max="15827" width="10.5" style="246"/>
    <col min="15828" max="15841" width="10.5" style="246" customWidth="1"/>
    <col min="15842" max="16083" width="10.5" style="246"/>
    <col min="16084" max="16097" width="10.5" style="246" customWidth="1"/>
    <col min="16098" max="16384" width="10.5" style="246"/>
  </cols>
  <sheetData>
    <row r="1" spans="1:14" ht="15.95" customHeight="1">
      <c r="A1" s="317" t="s">
        <v>139</v>
      </c>
      <c r="B1" s="317"/>
      <c r="C1" s="317"/>
      <c r="D1" s="317"/>
      <c r="E1" s="317"/>
      <c r="F1" s="317"/>
      <c r="G1" s="317"/>
      <c r="H1" s="317"/>
      <c r="I1" s="317"/>
      <c r="J1" s="317"/>
      <c r="K1" s="317"/>
      <c r="L1" s="317"/>
      <c r="M1" s="317"/>
      <c r="N1" s="317"/>
    </row>
    <row r="2" spans="1:14" ht="15.95" customHeight="1">
      <c r="A2" s="317" t="s">
        <v>147</v>
      </c>
      <c r="B2" s="317"/>
      <c r="C2" s="317"/>
      <c r="D2" s="317"/>
      <c r="E2" s="317"/>
      <c r="F2" s="317"/>
      <c r="G2" s="317"/>
      <c r="H2" s="317"/>
      <c r="I2" s="317"/>
      <c r="J2" s="317"/>
      <c r="K2" s="317"/>
      <c r="L2" s="317"/>
      <c r="M2" s="317"/>
      <c r="N2" s="317"/>
    </row>
    <row r="3" spans="1:14" ht="15.95" customHeight="1">
      <c r="A3" s="318" t="s">
        <v>169</v>
      </c>
      <c r="B3" s="318"/>
      <c r="C3" s="318"/>
      <c r="D3" s="318"/>
      <c r="E3" s="318"/>
      <c r="F3" s="318"/>
      <c r="G3" s="318"/>
      <c r="H3" s="318"/>
      <c r="I3" s="318"/>
      <c r="J3" s="318"/>
      <c r="K3" s="318"/>
      <c r="L3" s="318"/>
      <c r="M3" s="318"/>
      <c r="N3" s="318"/>
    </row>
    <row r="4" spans="1:14" ht="15.95" customHeight="1">
      <c r="A4" s="173"/>
      <c r="B4" s="173"/>
      <c r="C4" s="173"/>
      <c r="D4" s="173"/>
      <c r="E4" s="173"/>
      <c r="F4" s="173"/>
      <c r="G4" s="173"/>
      <c r="H4" s="174"/>
      <c r="I4" s="174"/>
      <c r="J4" s="174"/>
      <c r="K4" s="174"/>
      <c r="L4" s="174"/>
      <c r="M4" s="174"/>
      <c r="N4" s="174"/>
    </row>
    <row r="5" spans="1:14" ht="15.95" customHeight="1">
      <c r="A5" s="173"/>
      <c r="B5" s="173"/>
      <c r="C5" s="173"/>
      <c r="D5" s="173"/>
      <c r="E5" s="173"/>
      <c r="F5" s="173"/>
      <c r="G5" s="173"/>
      <c r="H5" s="174"/>
      <c r="I5" s="174"/>
      <c r="J5" s="174"/>
      <c r="K5" s="174"/>
      <c r="L5" s="174"/>
      <c r="M5" s="174"/>
      <c r="N5" s="174"/>
    </row>
    <row r="6" spans="1:14" ht="15.95" customHeight="1">
      <c r="A6" s="173"/>
      <c r="B6" s="173"/>
      <c r="C6" s="173"/>
      <c r="D6" s="173"/>
      <c r="E6" s="173"/>
      <c r="F6" s="175"/>
      <c r="G6" s="176"/>
      <c r="H6" s="319" t="s">
        <v>0</v>
      </c>
      <c r="I6" s="319"/>
      <c r="J6" s="319"/>
      <c r="K6" s="177"/>
      <c r="L6" s="320" t="s">
        <v>1</v>
      </c>
      <c r="M6" s="320"/>
      <c r="N6" s="320"/>
    </row>
    <row r="7" spans="1:14" ht="15.95" customHeight="1">
      <c r="A7" s="178"/>
      <c r="B7" s="178"/>
      <c r="C7" s="178"/>
      <c r="D7" s="176"/>
      <c r="E7" s="176"/>
      <c r="F7" s="179"/>
      <c r="G7" s="179"/>
      <c r="H7" s="138" t="s">
        <v>2</v>
      </c>
      <c r="I7" s="4"/>
      <c r="J7" s="138" t="s">
        <v>3</v>
      </c>
      <c r="K7" s="5"/>
      <c r="L7" s="138" t="s">
        <v>2</v>
      </c>
      <c r="M7" s="4"/>
      <c r="N7" s="138" t="s">
        <v>3</v>
      </c>
    </row>
    <row r="8" spans="1:14" ht="15.95" customHeight="1">
      <c r="A8" s="178"/>
      <c r="B8" s="178"/>
      <c r="C8" s="178"/>
      <c r="D8" s="176"/>
      <c r="E8" s="176"/>
      <c r="F8" s="179"/>
      <c r="G8" s="179"/>
      <c r="H8" s="138" t="s">
        <v>4</v>
      </c>
      <c r="I8" s="4"/>
      <c r="J8" s="138" t="s">
        <v>5</v>
      </c>
      <c r="K8" s="5"/>
      <c r="L8" s="138" t="str">
        <f>+H8</f>
        <v>30 September</v>
      </c>
      <c r="M8" s="4"/>
      <c r="N8" s="138" t="str">
        <f>+J8</f>
        <v>31 December</v>
      </c>
    </row>
    <row r="9" spans="1:14" ht="15.95" customHeight="1">
      <c r="A9" s="178"/>
      <c r="B9" s="178"/>
      <c r="C9" s="178"/>
      <c r="D9" s="176"/>
      <c r="E9" s="176"/>
      <c r="F9" s="179"/>
      <c r="G9" s="179"/>
      <c r="H9" s="138" t="s">
        <v>144</v>
      </c>
      <c r="I9" s="4"/>
      <c r="J9" s="138" t="s">
        <v>6</v>
      </c>
      <c r="K9" s="5"/>
      <c r="L9" s="138" t="str">
        <f>+H9</f>
        <v>2016</v>
      </c>
      <c r="M9" s="4"/>
      <c r="N9" s="138" t="str">
        <f>+J9</f>
        <v>2015</v>
      </c>
    </row>
    <row r="10" spans="1:14" ht="15.95" customHeight="1">
      <c r="A10" s="178"/>
      <c r="B10" s="178"/>
      <c r="C10" s="178"/>
      <c r="D10" s="176"/>
      <c r="E10" s="176"/>
      <c r="F10" s="180" t="s">
        <v>7</v>
      </c>
      <c r="G10" s="181"/>
      <c r="H10" s="140" t="s">
        <v>8</v>
      </c>
      <c r="I10" s="4"/>
      <c r="J10" s="140" t="s">
        <v>8</v>
      </c>
      <c r="K10" s="5"/>
      <c r="L10" s="140" t="s">
        <v>8</v>
      </c>
      <c r="M10" s="4"/>
      <c r="N10" s="140" t="s">
        <v>8</v>
      </c>
    </row>
    <row r="11" spans="1:14" ht="15.95" customHeight="1">
      <c r="A11" s="178"/>
      <c r="B11" s="178"/>
      <c r="C11" s="178"/>
      <c r="D11" s="176"/>
      <c r="E11" s="176"/>
      <c r="F11" s="182"/>
      <c r="G11" s="181"/>
      <c r="H11" s="183"/>
      <c r="I11" s="4"/>
      <c r="J11" s="183"/>
      <c r="K11" s="5"/>
      <c r="L11" s="183"/>
      <c r="M11" s="4"/>
      <c r="N11" s="183"/>
    </row>
    <row r="12" spans="1:14" ht="15.95" customHeight="1">
      <c r="A12" s="184" t="s">
        <v>9</v>
      </c>
      <c r="B12" s="184"/>
      <c r="C12" s="184"/>
      <c r="D12" s="184"/>
      <c r="E12" s="184"/>
      <c r="F12" s="184"/>
      <c r="G12" s="184"/>
      <c r="H12" s="185"/>
      <c r="I12" s="185"/>
      <c r="J12" s="185"/>
      <c r="K12" s="185"/>
      <c r="L12" s="185"/>
      <c r="M12" s="185"/>
      <c r="N12" s="185"/>
    </row>
    <row r="13" spans="1:14" ht="15.95" customHeight="1">
      <c r="A13" s="178"/>
      <c r="B13" s="178"/>
      <c r="C13" s="178"/>
      <c r="D13" s="176"/>
      <c r="E13" s="176"/>
      <c r="F13" s="186"/>
      <c r="G13" s="176"/>
      <c r="H13" s="187"/>
      <c r="I13" s="188"/>
      <c r="J13" s="188"/>
      <c r="K13" s="188"/>
      <c r="L13" s="187"/>
      <c r="M13" s="188"/>
      <c r="N13" s="188"/>
    </row>
    <row r="14" spans="1:14" ht="15.95" customHeight="1">
      <c r="A14" s="184" t="s">
        <v>10</v>
      </c>
      <c r="B14" s="178"/>
      <c r="C14" s="178"/>
      <c r="D14" s="176"/>
      <c r="E14" s="176"/>
      <c r="F14" s="189"/>
      <c r="G14" s="176"/>
      <c r="H14" s="190"/>
      <c r="I14" s="190"/>
      <c r="J14" s="190"/>
      <c r="K14" s="190"/>
      <c r="L14" s="190"/>
      <c r="M14" s="190"/>
      <c r="N14" s="190"/>
    </row>
    <row r="15" spans="1:14" ht="15.95" customHeight="1">
      <c r="A15" s="184"/>
      <c r="B15" s="178"/>
      <c r="C15" s="178"/>
      <c r="D15" s="176"/>
      <c r="E15" s="176"/>
      <c r="F15" s="189"/>
      <c r="G15" s="176">
        <v>0</v>
      </c>
      <c r="H15" s="190"/>
      <c r="I15" s="190">
        <v>0</v>
      </c>
      <c r="J15" s="190"/>
      <c r="K15" s="190"/>
      <c r="L15" s="190"/>
      <c r="M15" s="190"/>
      <c r="N15" s="190"/>
    </row>
    <row r="16" spans="1:14" ht="15.95" customHeight="1">
      <c r="A16" s="178" t="s">
        <v>11</v>
      </c>
      <c r="B16" s="178"/>
      <c r="C16" s="178"/>
      <c r="D16" s="176"/>
      <c r="E16" s="176"/>
      <c r="F16" s="189"/>
      <c r="G16" s="176"/>
      <c r="H16" s="311">
        <v>2466180672</v>
      </c>
      <c r="I16" s="192">
        <v>0</v>
      </c>
      <c r="J16" s="191">
        <v>1475613992</v>
      </c>
      <c r="K16" s="192">
        <v>0</v>
      </c>
      <c r="L16" s="311">
        <v>1911887220</v>
      </c>
      <c r="M16" s="192">
        <v>0</v>
      </c>
      <c r="N16" s="191">
        <v>996449205</v>
      </c>
    </row>
    <row r="17" spans="1:14" ht="15.95" customHeight="1">
      <c r="A17" s="178" t="s">
        <v>148</v>
      </c>
      <c r="B17" s="178"/>
      <c r="C17" s="178"/>
      <c r="D17" s="176"/>
      <c r="E17" s="176"/>
      <c r="F17" s="189"/>
      <c r="G17" s="176"/>
      <c r="H17" s="311">
        <v>0</v>
      </c>
      <c r="I17" s="192"/>
      <c r="J17" s="191">
        <v>1460829078</v>
      </c>
      <c r="K17" s="192"/>
      <c r="L17" s="311">
        <v>0</v>
      </c>
      <c r="M17" s="192"/>
      <c r="N17" s="191">
        <v>1460829078</v>
      </c>
    </row>
    <row r="18" spans="1:14" ht="15.95" customHeight="1">
      <c r="A18" s="178" t="s">
        <v>12</v>
      </c>
      <c r="B18" s="178"/>
      <c r="C18" s="178"/>
      <c r="D18" s="176"/>
      <c r="E18" s="176"/>
      <c r="F18" s="189">
        <v>7</v>
      </c>
      <c r="G18" s="176"/>
      <c r="H18" s="311">
        <v>460234533</v>
      </c>
      <c r="I18" s="192"/>
      <c r="J18" s="191">
        <v>225117417</v>
      </c>
      <c r="K18" s="192"/>
      <c r="L18" s="311">
        <v>360429664</v>
      </c>
      <c r="M18" s="192"/>
      <c r="N18" s="191">
        <v>175799269</v>
      </c>
    </row>
    <row r="19" spans="1:14" ht="15.95" customHeight="1">
      <c r="A19" s="178" t="s">
        <v>282</v>
      </c>
      <c r="B19" s="178"/>
      <c r="C19" s="178"/>
      <c r="D19" s="176"/>
      <c r="E19" s="176"/>
      <c r="F19" s="189">
        <v>22</v>
      </c>
      <c r="G19" s="193"/>
      <c r="H19" s="311">
        <v>14431899999.999996</v>
      </c>
      <c r="I19" s="191"/>
      <c r="J19" s="191">
        <v>1432900000</v>
      </c>
      <c r="K19" s="191"/>
      <c r="L19" s="311">
        <v>16678691010</v>
      </c>
      <c r="M19" s="191"/>
      <c r="N19" s="191">
        <v>7788300000</v>
      </c>
    </row>
    <row r="20" spans="1:14" ht="15.95" customHeight="1">
      <c r="A20" s="178" t="s">
        <v>14</v>
      </c>
      <c r="B20" s="178"/>
      <c r="C20" s="178"/>
      <c r="D20" s="176"/>
      <c r="E20" s="176"/>
      <c r="F20" s="189">
        <v>8</v>
      </c>
      <c r="G20" s="193"/>
      <c r="H20" s="311">
        <v>13113364237</v>
      </c>
      <c r="I20" s="191"/>
      <c r="J20" s="191">
        <v>12881194747</v>
      </c>
      <c r="K20" s="191"/>
      <c r="L20" s="311">
        <v>4305186096</v>
      </c>
      <c r="M20" s="191"/>
      <c r="N20" s="191">
        <v>3945501749</v>
      </c>
    </row>
    <row r="21" spans="1:14" ht="15.95" customHeight="1">
      <c r="A21" s="178" t="s">
        <v>15</v>
      </c>
      <c r="B21" s="178"/>
      <c r="C21" s="178"/>
      <c r="D21" s="176"/>
      <c r="E21" s="176"/>
      <c r="F21" s="189"/>
      <c r="G21" s="176"/>
      <c r="H21" s="311">
        <v>360071664</v>
      </c>
      <c r="I21" s="191"/>
      <c r="J21" s="194">
        <v>65470132</v>
      </c>
      <c r="K21" s="191"/>
      <c r="L21" s="311">
        <v>48123127</v>
      </c>
      <c r="M21" s="191"/>
      <c r="N21" s="194">
        <v>10223680</v>
      </c>
    </row>
    <row r="22" spans="1:14" ht="15.95" customHeight="1">
      <c r="A22" s="195" t="s">
        <v>149</v>
      </c>
      <c r="B22" s="178"/>
      <c r="C22" s="176"/>
      <c r="D22" s="176"/>
      <c r="E22" s="176"/>
      <c r="F22" s="189">
        <v>9</v>
      </c>
      <c r="G22" s="176"/>
      <c r="H22" s="8">
        <v>2128543262</v>
      </c>
      <c r="I22" s="191"/>
      <c r="J22" s="196">
        <v>2128543262</v>
      </c>
      <c r="K22" s="191"/>
      <c r="L22" s="8">
        <v>161494509</v>
      </c>
      <c r="M22" s="191"/>
      <c r="N22" s="196">
        <v>161494509</v>
      </c>
    </row>
    <row r="23" spans="1:14" ht="15.95" customHeight="1">
      <c r="A23" s="178"/>
      <c r="B23" s="178"/>
      <c r="C23" s="178"/>
      <c r="D23" s="176"/>
      <c r="E23" s="176"/>
      <c r="F23" s="189"/>
      <c r="G23" s="176"/>
      <c r="H23" s="194"/>
      <c r="I23" s="194"/>
      <c r="J23" s="197"/>
      <c r="K23" s="194"/>
      <c r="L23" s="194"/>
      <c r="M23" s="194"/>
      <c r="N23" s="197"/>
    </row>
    <row r="24" spans="1:14" ht="15.95" customHeight="1">
      <c r="A24" s="198" t="s">
        <v>16</v>
      </c>
      <c r="B24" s="178"/>
      <c r="C24" s="178"/>
      <c r="D24" s="193"/>
      <c r="E24" s="176"/>
      <c r="F24" s="189"/>
      <c r="G24" s="176"/>
      <c r="H24" s="196">
        <f>SUM(H16:H22)</f>
        <v>32960294367.999996</v>
      </c>
      <c r="I24" s="191"/>
      <c r="J24" s="196">
        <f>SUM(J16:J22)</f>
        <v>19669668628</v>
      </c>
      <c r="K24" s="191"/>
      <c r="L24" s="196">
        <f>SUM(L16:L22)</f>
        <v>23465811626</v>
      </c>
      <c r="M24" s="191"/>
      <c r="N24" s="196">
        <f>SUM(N16:N22)</f>
        <v>14538597490</v>
      </c>
    </row>
    <row r="25" spans="1:14" ht="15.95" customHeight="1">
      <c r="A25" s="178"/>
      <c r="B25" s="178"/>
      <c r="C25" s="178"/>
      <c r="D25" s="176"/>
      <c r="E25" s="176"/>
      <c r="F25" s="189"/>
      <c r="G25" s="176"/>
      <c r="H25" s="191"/>
      <c r="I25" s="191"/>
      <c r="J25" s="191"/>
      <c r="K25" s="191"/>
      <c r="L25" s="191"/>
      <c r="M25" s="191"/>
      <c r="N25" s="191"/>
    </row>
    <row r="26" spans="1:14" ht="15.95" customHeight="1">
      <c r="A26" s="198" t="s">
        <v>17</v>
      </c>
      <c r="B26" s="178"/>
      <c r="C26" s="176"/>
      <c r="D26" s="176"/>
      <c r="E26" s="176"/>
      <c r="F26" s="189"/>
      <c r="G26" s="176"/>
      <c r="H26" s="191"/>
      <c r="I26" s="191"/>
      <c r="J26" s="191"/>
      <c r="K26" s="191"/>
      <c r="L26" s="191"/>
      <c r="M26" s="191"/>
      <c r="N26" s="191"/>
    </row>
    <row r="27" spans="1:14" ht="15.95" customHeight="1">
      <c r="A27" s="198"/>
      <c r="B27" s="178"/>
      <c r="C27" s="178"/>
      <c r="D27" s="176"/>
      <c r="E27" s="176"/>
      <c r="F27" s="189"/>
      <c r="G27" s="176"/>
      <c r="H27" s="191"/>
      <c r="I27" s="191"/>
      <c r="J27" s="191"/>
      <c r="K27" s="191"/>
      <c r="L27" s="191"/>
      <c r="M27" s="191"/>
      <c r="N27" s="191"/>
    </row>
    <row r="28" spans="1:14" ht="15.95" customHeight="1">
      <c r="A28" s="178" t="s">
        <v>107</v>
      </c>
      <c r="B28" s="178"/>
      <c r="C28" s="178"/>
      <c r="D28" s="193"/>
      <c r="E28" s="176"/>
      <c r="F28" s="189">
        <v>6</v>
      </c>
      <c r="G28" s="176"/>
      <c r="H28" s="312">
        <v>478905</v>
      </c>
      <c r="I28" s="191"/>
      <c r="J28" s="191">
        <v>495980</v>
      </c>
      <c r="K28" s="191"/>
      <c r="L28" s="312">
        <v>478905</v>
      </c>
      <c r="M28" s="191"/>
      <c r="N28" s="191">
        <v>495980</v>
      </c>
    </row>
    <row r="29" spans="1:14" ht="15.95" customHeight="1">
      <c r="A29" s="178" t="s">
        <v>18</v>
      </c>
      <c r="B29" s="178"/>
      <c r="C29" s="178"/>
      <c r="D29" s="193"/>
      <c r="E29" s="176"/>
      <c r="F29" s="199">
        <v>10</v>
      </c>
      <c r="G29" s="200"/>
      <c r="H29" s="311">
        <v>8954050793</v>
      </c>
      <c r="I29" s="192"/>
      <c r="J29" s="192">
        <v>7893958145</v>
      </c>
      <c r="K29" s="192"/>
      <c r="L29" s="311">
        <v>1078871000</v>
      </c>
      <c r="M29" s="192"/>
      <c r="N29" s="192">
        <v>5422459244</v>
      </c>
    </row>
    <row r="30" spans="1:14" ht="15.95" customHeight="1">
      <c r="A30" s="178" t="s">
        <v>150</v>
      </c>
      <c r="B30" s="178"/>
      <c r="C30" s="178"/>
      <c r="D30" s="193"/>
      <c r="E30" s="176"/>
      <c r="F30" s="199">
        <v>10</v>
      </c>
      <c r="G30" s="200"/>
      <c r="H30" s="311">
        <v>72307050</v>
      </c>
      <c r="I30" s="192"/>
      <c r="J30" s="192">
        <v>553245</v>
      </c>
      <c r="K30" s="192"/>
      <c r="L30" s="311">
        <v>0</v>
      </c>
      <c r="M30" s="192"/>
      <c r="N30" s="192">
        <v>0</v>
      </c>
    </row>
    <row r="31" spans="1:14" ht="15.95" customHeight="1">
      <c r="A31" s="178" t="s">
        <v>19</v>
      </c>
      <c r="B31" s="178"/>
      <c r="C31" s="178"/>
      <c r="D31" s="193"/>
      <c r="E31" s="176"/>
      <c r="F31" s="199">
        <v>10</v>
      </c>
      <c r="G31" s="200"/>
      <c r="H31" s="311">
        <v>0</v>
      </c>
      <c r="I31" s="192"/>
      <c r="J31" s="192">
        <v>0</v>
      </c>
      <c r="K31" s="192"/>
      <c r="L31" s="311">
        <v>11825361571</v>
      </c>
      <c r="M31" s="192"/>
      <c r="N31" s="192">
        <v>9828861581</v>
      </c>
    </row>
    <row r="32" spans="1:14" ht="15.95" customHeight="1">
      <c r="A32" s="178" t="s">
        <v>283</v>
      </c>
      <c r="B32" s="178"/>
      <c r="C32" s="178"/>
      <c r="D32" s="193"/>
      <c r="E32" s="176"/>
      <c r="F32" s="189">
        <v>11</v>
      </c>
      <c r="G32" s="176"/>
      <c r="H32" s="312">
        <v>144283010</v>
      </c>
      <c r="I32" s="191"/>
      <c r="J32" s="191">
        <v>144283003</v>
      </c>
      <c r="K32" s="191"/>
      <c r="L32" s="312">
        <v>0</v>
      </c>
      <c r="M32" s="191"/>
      <c r="N32" s="192">
        <v>142500003</v>
      </c>
    </row>
    <row r="33" spans="1:14" ht="15.95" customHeight="1">
      <c r="A33" s="178" t="s">
        <v>151</v>
      </c>
      <c r="B33" s="178"/>
      <c r="C33" s="178"/>
      <c r="D33" s="193"/>
      <c r="E33" s="176"/>
      <c r="F33" s="201">
        <v>12</v>
      </c>
      <c r="G33" s="200"/>
      <c r="H33" s="311">
        <v>2433834634</v>
      </c>
      <c r="I33" s="192"/>
      <c r="J33" s="192">
        <v>2467691585</v>
      </c>
      <c r="K33" s="192"/>
      <c r="L33" s="311">
        <v>23793994</v>
      </c>
      <c r="M33" s="192"/>
      <c r="N33" s="191">
        <v>23032446</v>
      </c>
    </row>
    <row r="34" spans="1:14" ht="15.95" customHeight="1">
      <c r="A34" s="178" t="s">
        <v>20</v>
      </c>
      <c r="B34" s="178"/>
      <c r="C34" s="178"/>
      <c r="D34" s="193"/>
      <c r="E34" s="176"/>
      <c r="F34" s="201">
        <v>13</v>
      </c>
      <c r="G34" s="200"/>
      <c r="H34" s="311">
        <v>2070502991</v>
      </c>
      <c r="I34" s="192"/>
      <c r="J34" s="190">
        <v>1986239598</v>
      </c>
      <c r="K34" s="192"/>
      <c r="L34" s="311">
        <v>48135227</v>
      </c>
      <c r="M34" s="192"/>
      <c r="N34" s="192">
        <v>56784466</v>
      </c>
    </row>
    <row r="35" spans="1:14" ht="15.95" customHeight="1">
      <c r="A35" s="178" t="s">
        <v>21</v>
      </c>
      <c r="B35" s="178"/>
      <c r="C35" s="178"/>
      <c r="D35" s="193"/>
      <c r="E35" s="176"/>
      <c r="F35" s="201"/>
      <c r="G35" s="200"/>
      <c r="H35" s="311">
        <v>68908475</v>
      </c>
      <c r="I35" s="192"/>
      <c r="J35" s="192">
        <v>48416502</v>
      </c>
      <c r="K35" s="192"/>
      <c r="L35" s="311">
        <v>61738991</v>
      </c>
      <c r="M35" s="192"/>
      <c r="N35" s="192">
        <v>29573188</v>
      </c>
    </row>
    <row r="36" spans="1:14" ht="15.95" customHeight="1">
      <c r="A36" s="178" t="s">
        <v>152</v>
      </c>
      <c r="B36" s="178"/>
      <c r="C36" s="178"/>
      <c r="D36" s="193"/>
      <c r="E36" s="176"/>
      <c r="F36" s="201"/>
      <c r="G36" s="200"/>
      <c r="H36" s="311"/>
      <c r="J36" s="192"/>
      <c r="L36" s="311"/>
      <c r="N36" s="192"/>
    </row>
    <row r="37" spans="1:14" ht="15.95" customHeight="1">
      <c r="A37" s="178"/>
      <c r="B37" s="178" t="s">
        <v>153</v>
      </c>
      <c r="C37" s="178"/>
      <c r="D37" s="193"/>
      <c r="E37" s="176"/>
      <c r="F37" s="201"/>
      <c r="G37" s="200"/>
      <c r="H37" s="311">
        <v>10915516</v>
      </c>
      <c r="J37" s="192">
        <v>10245215</v>
      </c>
      <c r="L37" s="311">
        <v>0</v>
      </c>
      <c r="N37" s="192">
        <v>0</v>
      </c>
    </row>
    <row r="38" spans="1:14" ht="15.95" customHeight="1">
      <c r="A38" s="178" t="s">
        <v>22</v>
      </c>
      <c r="B38" s="178"/>
      <c r="C38" s="178"/>
      <c r="D38" s="193"/>
      <c r="E38" s="176"/>
      <c r="F38" s="189"/>
      <c r="G38" s="176"/>
      <c r="H38" s="313">
        <v>253817490</v>
      </c>
      <c r="I38" s="228"/>
      <c r="J38" s="202">
        <v>269635313</v>
      </c>
      <c r="K38" s="228"/>
      <c r="L38" s="313">
        <v>245254917</v>
      </c>
      <c r="M38" s="228"/>
      <c r="N38" s="202">
        <v>257851430</v>
      </c>
    </row>
    <row r="39" spans="1:14" ht="15.95" customHeight="1">
      <c r="A39" s="178"/>
      <c r="B39" s="178"/>
      <c r="C39" s="178"/>
      <c r="D39" s="176"/>
      <c r="E39" s="176"/>
      <c r="F39" s="189"/>
      <c r="G39" s="176"/>
      <c r="H39" s="194"/>
      <c r="I39" s="194"/>
      <c r="J39" s="197"/>
      <c r="K39" s="194"/>
      <c r="L39" s="194"/>
      <c r="M39" s="194"/>
      <c r="N39" s="197"/>
    </row>
    <row r="40" spans="1:14" ht="15.95" customHeight="1">
      <c r="A40" s="198" t="s">
        <v>23</v>
      </c>
      <c r="B40" s="178"/>
      <c r="C40" s="178"/>
      <c r="D40" s="176"/>
      <c r="E40" s="176"/>
      <c r="F40" s="203"/>
      <c r="G40" s="176"/>
      <c r="H40" s="196">
        <f>SUM(H28:H38)</f>
        <v>14009098864</v>
      </c>
      <c r="I40" s="194"/>
      <c r="J40" s="196">
        <f>SUM(J28:J38)</f>
        <v>12821518586</v>
      </c>
      <c r="K40" s="194"/>
      <c r="L40" s="196">
        <f>SUM(L28:L38)</f>
        <v>13283634605</v>
      </c>
      <c r="M40" s="194"/>
      <c r="N40" s="196">
        <f>SUM(N28:N38)</f>
        <v>15761558338</v>
      </c>
    </row>
    <row r="41" spans="1:14" ht="15.95" customHeight="1">
      <c r="A41" s="178"/>
      <c r="B41" s="178"/>
      <c r="C41" s="178"/>
      <c r="D41" s="176"/>
      <c r="E41" s="176"/>
      <c r="F41" s="189"/>
      <c r="G41" s="176"/>
      <c r="H41" s="194"/>
      <c r="I41" s="194"/>
      <c r="J41" s="197"/>
      <c r="K41" s="194"/>
      <c r="L41" s="194"/>
      <c r="M41" s="194"/>
      <c r="N41" s="197"/>
    </row>
    <row r="42" spans="1:14" ht="15.95" customHeight="1" thickBot="1">
      <c r="A42" s="198" t="s">
        <v>24</v>
      </c>
      <c r="B42" s="178"/>
      <c r="C42" s="178"/>
      <c r="D42" s="175"/>
      <c r="E42" s="176"/>
      <c r="F42" s="175"/>
      <c r="G42" s="176"/>
      <c r="H42" s="204">
        <f>+H24+H40</f>
        <v>46969393232</v>
      </c>
      <c r="I42" s="194"/>
      <c r="J42" s="204">
        <f>+J24+J40</f>
        <v>32491187214</v>
      </c>
      <c r="K42" s="194"/>
      <c r="L42" s="204">
        <f>+L24+L40</f>
        <v>36749446231</v>
      </c>
      <c r="M42" s="194"/>
      <c r="N42" s="204">
        <f>+N24+N40</f>
        <v>30300155828</v>
      </c>
    </row>
    <row r="43" spans="1:14" ht="15.95" customHeight="1" thickTop="1">
      <c r="A43" s="198"/>
      <c r="B43" s="178"/>
      <c r="C43" s="178"/>
      <c r="D43" s="175"/>
      <c r="E43" s="176"/>
      <c r="F43" s="175"/>
      <c r="G43" s="176"/>
      <c r="H43" s="194"/>
      <c r="I43" s="194"/>
      <c r="J43" s="194"/>
      <c r="K43" s="194"/>
      <c r="L43" s="194"/>
      <c r="M43" s="194"/>
      <c r="N43" s="194"/>
    </row>
    <row r="44" spans="1:14" ht="15.95" customHeight="1">
      <c r="A44" s="198"/>
      <c r="B44" s="178"/>
      <c r="C44" s="178"/>
      <c r="D44" s="175"/>
      <c r="E44" s="176"/>
      <c r="F44" s="175"/>
      <c r="G44" s="176"/>
      <c r="H44" s="205"/>
      <c r="I44" s="205"/>
      <c r="J44" s="205"/>
      <c r="K44" s="205"/>
      <c r="L44" s="205"/>
      <c r="M44" s="205"/>
      <c r="N44" s="205"/>
    </row>
    <row r="45" spans="1:14" ht="15.95" customHeight="1">
      <c r="A45" s="198"/>
      <c r="B45" s="178"/>
      <c r="C45" s="178"/>
      <c r="D45" s="175"/>
      <c r="E45" s="176"/>
      <c r="F45" s="175"/>
      <c r="G45" s="176"/>
      <c r="H45" s="205"/>
      <c r="I45" s="205"/>
      <c r="J45" s="205"/>
      <c r="K45" s="205"/>
      <c r="L45" s="205"/>
      <c r="M45" s="205"/>
      <c r="N45" s="205"/>
    </row>
    <row r="46" spans="1:14" ht="15.95" customHeight="1">
      <c r="A46" s="198"/>
      <c r="B46" s="178"/>
      <c r="C46" s="178"/>
      <c r="D46" s="175"/>
      <c r="E46" s="176"/>
      <c r="F46" s="175"/>
      <c r="G46" s="176"/>
      <c r="H46" s="205"/>
      <c r="I46" s="205"/>
      <c r="J46" s="205"/>
      <c r="K46" s="205"/>
      <c r="L46" s="205"/>
      <c r="M46" s="205"/>
      <c r="N46" s="205"/>
    </row>
    <row r="47" spans="1:14" ht="15.95" customHeight="1">
      <c r="A47" s="198"/>
      <c r="B47" s="178"/>
      <c r="C47" s="178"/>
      <c r="D47" s="175"/>
      <c r="E47" s="176"/>
      <c r="F47" s="175"/>
      <c r="G47" s="176"/>
      <c r="H47" s="205"/>
      <c r="I47" s="205"/>
      <c r="J47" s="205"/>
      <c r="K47" s="205"/>
      <c r="L47" s="205"/>
      <c r="M47" s="205"/>
      <c r="N47" s="205"/>
    </row>
    <row r="48" spans="1:14" ht="15.95" customHeight="1">
      <c r="A48" s="198"/>
      <c r="B48" s="178"/>
      <c r="C48" s="178"/>
      <c r="D48" s="175"/>
      <c r="E48" s="176"/>
      <c r="F48" s="175"/>
      <c r="G48" s="176"/>
      <c r="H48" s="205"/>
      <c r="I48" s="205"/>
      <c r="J48" s="205"/>
      <c r="K48" s="205"/>
      <c r="L48" s="205"/>
      <c r="M48" s="205"/>
      <c r="N48" s="205"/>
    </row>
    <row r="49" spans="1:14" ht="15.95" customHeight="1">
      <c r="A49" s="198"/>
      <c r="B49" s="178"/>
      <c r="C49" s="178"/>
      <c r="D49" s="175"/>
      <c r="E49" s="176"/>
      <c r="F49" s="175"/>
      <c r="G49" s="176"/>
      <c r="H49" s="205"/>
      <c r="I49" s="205"/>
      <c r="J49" s="205"/>
      <c r="K49" s="205"/>
      <c r="L49" s="205"/>
      <c r="M49" s="205"/>
      <c r="N49" s="205"/>
    </row>
    <row r="50" spans="1:14" ht="15.95" customHeight="1">
      <c r="A50" s="198"/>
      <c r="B50" s="178"/>
      <c r="C50" s="178"/>
      <c r="D50" s="175"/>
      <c r="E50" s="176"/>
      <c r="F50" s="175"/>
      <c r="G50" s="176"/>
      <c r="H50" s="205"/>
      <c r="I50" s="205"/>
      <c r="J50" s="205"/>
      <c r="K50" s="205"/>
      <c r="L50" s="205"/>
      <c r="M50" s="205"/>
      <c r="N50" s="205"/>
    </row>
    <row r="51" spans="1:14" ht="15.95" customHeight="1">
      <c r="A51" s="198"/>
      <c r="B51" s="178"/>
      <c r="C51" s="178"/>
      <c r="D51" s="175"/>
      <c r="E51" s="176"/>
      <c r="F51" s="175"/>
      <c r="G51" s="176"/>
      <c r="H51" s="205"/>
      <c r="I51" s="205"/>
      <c r="J51" s="205"/>
      <c r="K51" s="205"/>
      <c r="L51" s="205"/>
      <c r="M51" s="205"/>
      <c r="N51" s="205"/>
    </row>
    <row r="52" spans="1:14" ht="15.95" customHeight="1">
      <c r="A52" s="198"/>
      <c r="B52" s="178"/>
      <c r="C52" s="178"/>
      <c r="D52" s="175"/>
      <c r="E52" s="176"/>
      <c r="F52" s="175"/>
      <c r="G52" s="176"/>
      <c r="H52" s="205"/>
      <c r="I52" s="205"/>
      <c r="J52" s="205"/>
      <c r="K52" s="205"/>
      <c r="L52" s="205"/>
      <c r="M52" s="205"/>
      <c r="N52" s="205"/>
    </row>
    <row r="53" spans="1:14" ht="15.95" customHeight="1">
      <c r="A53" s="198"/>
      <c r="B53" s="178"/>
      <c r="C53" s="178"/>
      <c r="D53" s="175"/>
      <c r="E53" s="176"/>
      <c r="F53" s="175"/>
      <c r="G53" s="176"/>
      <c r="H53" s="205"/>
      <c r="I53" s="205"/>
      <c r="J53" s="205"/>
      <c r="K53" s="205"/>
      <c r="L53" s="205"/>
      <c r="M53" s="205"/>
      <c r="N53" s="205"/>
    </row>
    <row r="54" spans="1:14" ht="15.95" customHeight="1">
      <c r="A54" s="198"/>
      <c r="B54" s="178"/>
      <c r="C54" s="178"/>
      <c r="D54" s="175"/>
      <c r="E54" s="176"/>
      <c r="F54" s="175"/>
      <c r="G54" s="176"/>
      <c r="H54" s="205"/>
      <c r="I54" s="205"/>
      <c r="J54" s="205"/>
      <c r="K54" s="205"/>
      <c r="L54" s="205"/>
      <c r="M54" s="205"/>
      <c r="N54" s="205"/>
    </row>
    <row r="55" spans="1:14" ht="10.5" customHeight="1">
      <c r="A55" s="198"/>
      <c r="B55" s="178"/>
      <c r="C55" s="178"/>
      <c r="D55" s="175"/>
      <c r="E55" s="176"/>
      <c r="F55" s="175"/>
      <c r="G55" s="176"/>
      <c r="H55" s="205"/>
      <c r="I55" s="205"/>
      <c r="J55" s="205"/>
      <c r="K55" s="205"/>
      <c r="L55" s="205"/>
      <c r="M55" s="205"/>
      <c r="N55" s="205"/>
    </row>
    <row r="56" spans="1:14" ht="20.100000000000001" customHeight="1">
      <c r="A56" s="206" t="s">
        <v>250</v>
      </c>
      <c r="B56" s="206"/>
      <c r="C56" s="206"/>
      <c r="D56" s="207"/>
      <c r="E56" s="207"/>
      <c r="F56" s="207"/>
      <c r="G56" s="207"/>
      <c r="H56" s="208"/>
      <c r="I56" s="208"/>
      <c r="J56" s="208"/>
      <c r="K56" s="208"/>
      <c r="L56" s="208"/>
      <c r="M56" s="208"/>
      <c r="N56" s="208"/>
    </row>
    <row r="57" spans="1:14" ht="15.95" customHeight="1">
      <c r="A57" s="317" t="s">
        <v>139</v>
      </c>
      <c r="B57" s="317"/>
      <c r="C57" s="317"/>
      <c r="D57" s="317"/>
      <c r="E57" s="317"/>
      <c r="F57" s="317"/>
      <c r="G57" s="317"/>
      <c r="H57" s="317"/>
      <c r="I57" s="317"/>
      <c r="J57" s="317"/>
      <c r="K57" s="317"/>
      <c r="L57" s="317"/>
      <c r="M57" s="317"/>
      <c r="N57" s="317"/>
    </row>
    <row r="58" spans="1:14" ht="15.95" customHeight="1">
      <c r="A58" s="317" t="s">
        <v>154</v>
      </c>
      <c r="B58" s="317"/>
      <c r="C58" s="317"/>
      <c r="D58" s="317"/>
      <c r="E58" s="317"/>
      <c r="F58" s="317"/>
      <c r="G58" s="317"/>
      <c r="H58" s="317"/>
      <c r="I58" s="317"/>
      <c r="J58" s="317"/>
      <c r="K58" s="317"/>
      <c r="L58" s="317"/>
      <c r="M58" s="317"/>
      <c r="N58" s="317"/>
    </row>
    <row r="59" spans="1:14" ht="15.95" customHeight="1">
      <c r="A59" s="318" t="str">
        <f>+A3</f>
        <v>As at 30 September 2016</v>
      </c>
      <c r="B59" s="318"/>
      <c r="C59" s="318"/>
      <c r="D59" s="318"/>
      <c r="E59" s="318"/>
      <c r="F59" s="318"/>
      <c r="G59" s="318"/>
      <c r="H59" s="318"/>
      <c r="I59" s="318"/>
      <c r="J59" s="318"/>
      <c r="K59" s="318"/>
      <c r="L59" s="318"/>
      <c r="M59" s="318"/>
      <c r="N59" s="318"/>
    </row>
    <row r="60" spans="1:14" ht="15.95" customHeight="1">
      <c r="A60" s="209"/>
      <c r="B60" s="209"/>
      <c r="C60" s="209"/>
      <c r="D60" s="209"/>
      <c r="E60" s="209"/>
      <c r="F60" s="209"/>
      <c r="G60" s="209"/>
      <c r="H60" s="210"/>
      <c r="I60" s="210"/>
      <c r="J60" s="210"/>
      <c r="K60" s="210"/>
      <c r="L60" s="210"/>
      <c r="M60" s="210"/>
      <c r="N60" s="210"/>
    </row>
    <row r="61" spans="1:14" ht="15.95" customHeight="1">
      <c r="A61" s="178"/>
      <c r="B61" s="178"/>
      <c r="C61" s="178"/>
      <c r="D61" s="176"/>
      <c r="E61" s="176"/>
      <c r="F61" s="175"/>
      <c r="G61" s="176"/>
      <c r="H61" s="197"/>
      <c r="I61" s="197"/>
      <c r="J61" s="197"/>
      <c r="K61" s="197"/>
      <c r="L61" s="197"/>
      <c r="M61" s="197"/>
      <c r="N61" s="197"/>
    </row>
    <row r="62" spans="1:14" ht="15.95" customHeight="1">
      <c r="A62" s="178"/>
      <c r="B62" s="178"/>
      <c r="C62" s="178"/>
      <c r="D62" s="176"/>
      <c r="E62" s="176"/>
      <c r="F62" s="175"/>
      <c r="G62" s="176"/>
      <c r="H62" s="319" t="s">
        <v>0</v>
      </c>
      <c r="I62" s="319"/>
      <c r="J62" s="319"/>
      <c r="K62" s="177"/>
      <c r="L62" s="320" t="s">
        <v>1</v>
      </c>
      <c r="M62" s="320"/>
      <c r="N62" s="320"/>
    </row>
    <row r="63" spans="1:14" ht="15.95" customHeight="1">
      <c r="A63" s="178"/>
      <c r="B63" s="178"/>
      <c r="C63" s="178"/>
      <c r="D63" s="176"/>
      <c r="E63" s="176"/>
      <c r="F63" s="179"/>
      <c r="G63" s="179"/>
      <c r="H63" s="138" t="s">
        <v>2</v>
      </c>
      <c r="I63" s="4"/>
      <c r="J63" s="138" t="s">
        <v>3</v>
      </c>
      <c r="K63" s="5"/>
      <c r="L63" s="138" t="s">
        <v>2</v>
      </c>
      <c r="M63" s="4"/>
      <c r="N63" s="138" t="s">
        <v>3</v>
      </c>
    </row>
    <row r="64" spans="1:14" ht="15.95" customHeight="1">
      <c r="A64" s="178"/>
      <c r="B64" s="178"/>
      <c r="C64" s="178"/>
      <c r="D64" s="176"/>
      <c r="E64" s="176"/>
      <c r="F64" s="179"/>
      <c r="G64" s="179"/>
      <c r="H64" s="138" t="str">
        <f>+H8</f>
        <v>30 September</v>
      </c>
      <c r="I64" s="4"/>
      <c r="J64" s="138" t="s">
        <v>5</v>
      </c>
      <c r="K64" s="5"/>
      <c r="L64" s="138" t="str">
        <f>+H64</f>
        <v>30 September</v>
      </c>
      <c r="M64" s="4"/>
      <c r="N64" s="138" t="s">
        <v>5</v>
      </c>
    </row>
    <row r="65" spans="1:14" ht="15.95" customHeight="1">
      <c r="A65" s="178"/>
      <c r="B65" s="178"/>
      <c r="C65" s="178"/>
      <c r="D65" s="176"/>
      <c r="E65" s="176"/>
      <c r="F65" s="179"/>
      <c r="G65" s="179"/>
      <c r="H65" s="138" t="str">
        <f>+H9</f>
        <v>2016</v>
      </c>
      <c r="I65" s="4"/>
      <c r="J65" s="138" t="str">
        <f>+J9</f>
        <v>2015</v>
      </c>
      <c r="K65" s="5"/>
      <c r="L65" s="138" t="str">
        <f>+H65</f>
        <v>2016</v>
      </c>
      <c r="M65" s="4"/>
      <c r="N65" s="138" t="str">
        <f>+J65</f>
        <v>2015</v>
      </c>
    </row>
    <row r="66" spans="1:14" ht="15.95" customHeight="1">
      <c r="A66" s="178"/>
      <c r="B66" s="178"/>
      <c r="C66" s="178"/>
      <c r="D66" s="176"/>
      <c r="E66" s="176"/>
      <c r="F66" s="180" t="s">
        <v>7</v>
      </c>
      <c r="G66" s="181"/>
      <c r="H66" s="140" t="s">
        <v>8</v>
      </c>
      <c r="I66" s="4"/>
      <c r="J66" s="140" t="s">
        <v>8</v>
      </c>
      <c r="K66" s="5"/>
      <c r="L66" s="140" t="s">
        <v>8</v>
      </c>
      <c r="M66" s="4"/>
      <c r="N66" s="140" t="s">
        <v>8</v>
      </c>
    </row>
    <row r="67" spans="1:14" ht="15.95" customHeight="1">
      <c r="A67" s="178"/>
      <c r="B67" s="178"/>
      <c r="C67" s="178"/>
      <c r="D67" s="176"/>
      <c r="E67" s="176"/>
      <c r="F67" s="182"/>
      <c r="G67" s="181"/>
      <c r="H67" s="183"/>
      <c r="I67" s="4"/>
      <c r="J67" s="183"/>
      <c r="K67" s="5"/>
      <c r="L67" s="183"/>
      <c r="M67" s="4"/>
      <c r="N67" s="183"/>
    </row>
    <row r="68" spans="1:14" ht="15.95" customHeight="1">
      <c r="A68" s="211" t="s">
        <v>25</v>
      </c>
      <c r="B68" s="178"/>
      <c r="C68" s="178"/>
      <c r="D68" s="193"/>
      <c r="E68" s="193"/>
      <c r="F68" s="189"/>
      <c r="G68" s="193"/>
      <c r="H68" s="212"/>
      <c r="I68" s="213"/>
      <c r="J68" s="212"/>
      <c r="K68" s="213"/>
      <c r="L68" s="212"/>
      <c r="M68" s="213"/>
      <c r="N68" s="212"/>
    </row>
    <row r="69" spans="1:14" ht="15.95" customHeight="1">
      <c r="A69" s="211"/>
      <c r="B69" s="178"/>
      <c r="C69" s="178"/>
      <c r="D69" s="193"/>
      <c r="E69" s="193"/>
      <c r="F69" s="189"/>
      <c r="G69" s="193"/>
      <c r="H69" s="212"/>
      <c r="I69" s="213"/>
      <c r="J69" s="212"/>
      <c r="K69" s="213"/>
      <c r="L69" s="212"/>
      <c r="M69" s="213"/>
      <c r="N69" s="212"/>
    </row>
    <row r="70" spans="1:14" ht="15.95" customHeight="1">
      <c r="A70" s="184" t="s">
        <v>26</v>
      </c>
      <c r="B70" s="178"/>
      <c r="C70" s="178"/>
      <c r="D70" s="176"/>
      <c r="E70" s="176"/>
      <c r="F70" s="214"/>
      <c r="G70" s="176"/>
      <c r="H70" s="190"/>
      <c r="I70" s="190"/>
      <c r="J70" s="190"/>
      <c r="K70" s="190"/>
      <c r="L70" s="190"/>
      <c r="M70" s="190"/>
      <c r="N70" s="190"/>
    </row>
    <row r="71" spans="1:14" ht="15.95" customHeight="1">
      <c r="A71" s="184"/>
      <c r="B71" s="178"/>
      <c r="C71" s="178"/>
      <c r="D71" s="176"/>
      <c r="E71" s="176"/>
      <c r="F71" s="214"/>
      <c r="G71" s="176"/>
      <c r="H71" s="190"/>
      <c r="I71" s="190"/>
      <c r="J71" s="190"/>
      <c r="K71" s="190"/>
      <c r="L71" s="190"/>
      <c r="M71" s="190"/>
      <c r="N71" s="190"/>
    </row>
    <row r="72" spans="1:14" ht="15.95" customHeight="1">
      <c r="A72" s="215" t="s">
        <v>291</v>
      </c>
      <c r="B72" s="178"/>
      <c r="C72" s="178"/>
      <c r="D72" s="176"/>
      <c r="E72" s="176"/>
      <c r="F72" s="246"/>
      <c r="G72" s="246"/>
      <c r="H72" s="246"/>
      <c r="I72" s="246"/>
      <c r="J72" s="246"/>
      <c r="K72" s="246"/>
      <c r="L72" s="246"/>
      <c r="M72" s="246"/>
      <c r="N72" s="246"/>
    </row>
    <row r="73" spans="1:14" ht="15.95" customHeight="1">
      <c r="A73" s="215"/>
      <c r="B73" s="178" t="s">
        <v>292</v>
      </c>
      <c r="C73" s="178"/>
      <c r="D73" s="176"/>
      <c r="E73" s="176"/>
      <c r="F73" s="214">
        <v>15</v>
      </c>
      <c r="G73" s="176"/>
      <c r="H73" s="311">
        <v>4132786970</v>
      </c>
      <c r="I73" s="190"/>
      <c r="J73" s="190">
        <v>0</v>
      </c>
      <c r="K73" s="190"/>
      <c r="L73" s="311">
        <v>4132786970</v>
      </c>
      <c r="M73" s="190"/>
      <c r="N73" s="190">
        <v>0</v>
      </c>
    </row>
    <row r="74" spans="1:14" ht="15.95" customHeight="1">
      <c r="A74" s="178" t="s">
        <v>27</v>
      </c>
      <c r="B74" s="178"/>
      <c r="C74" s="178"/>
      <c r="D74" s="178"/>
      <c r="E74" s="178"/>
      <c r="F74" s="214">
        <v>14</v>
      </c>
      <c r="G74" s="178"/>
      <c r="H74" s="311">
        <v>1594278533</v>
      </c>
      <c r="I74" s="190"/>
      <c r="J74" s="191">
        <v>1943551603</v>
      </c>
      <c r="K74" s="190"/>
      <c r="L74" s="311">
        <v>539223694</v>
      </c>
      <c r="M74" s="190"/>
      <c r="N74" s="191">
        <v>5220012108</v>
      </c>
    </row>
    <row r="75" spans="1:14" ht="15.95" customHeight="1">
      <c r="A75" s="178" t="s">
        <v>155</v>
      </c>
      <c r="B75" s="178"/>
      <c r="C75" s="178"/>
      <c r="D75" s="178"/>
      <c r="E75" s="178"/>
      <c r="F75" s="214"/>
      <c r="G75" s="178"/>
      <c r="H75" s="311">
        <v>620171357</v>
      </c>
      <c r="I75" s="190"/>
      <c r="J75" s="191">
        <v>247130600</v>
      </c>
      <c r="K75" s="190"/>
      <c r="L75" s="311">
        <v>190628774</v>
      </c>
      <c r="M75" s="190"/>
      <c r="N75" s="191">
        <v>5436802</v>
      </c>
    </row>
    <row r="76" spans="1:14" ht="15.95" customHeight="1">
      <c r="A76" s="178" t="s">
        <v>108</v>
      </c>
      <c r="B76" s="178"/>
      <c r="C76" s="178"/>
      <c r="D76" s="178"/>
      <c r="E76" s="178"/>
      <c r="F76" s="214" t="s">
        <v>156</v>
      </c>
      <c r="G76" s="178"/>
      <c r="H76" s="311">
        <v>0</v>
      </c>
      <c r="I76" s="190"/>
      <c r="J76" s="191">
        <v>0</v>
      </c>
      <c r="K76" s="190"/>
      <c r="L76" s="311">
        <v>5061188829</v>
      </c>
      <c r="M76" s="190"/>
      <c r="N76" s="191">
        <v>489908990</v>
      </c>
    </row>
    <row r="77" spans="1:14" ht="15.95" customHeight="1">
      <c r="A77" s="178" t="s">
        <v>157</v>
      </c>
      <c r="B77" s="178"/>
      <c r="C77" s="178"/>
      <c r="D77" s="178"/>
      <c r="E77" s="178"/>
      <c r="F77" s="214"/>
      <c r="G77" s="176"/>
      <c r="H77" s="311">
        <v>40000000</v>
      </c>
      <c r="I77" s="190"/>
      <c r="J77" s="191">
        <v>40000000</v>
      </c>
      <c r="K77" s="190"/>
      <c r="L77" s="311">
        <v>0</v>
      </c>
      <c r="M77" s="190"/>
      <c r="N77" s="191">
        <v>0</v>
      </c>
    </row>
    <row r="78" spans="1:14" ht="15.95" customHeight="1">
      <c r="A78" s="178" t="s">
        <v>158</v>
      </c>
      <c r="B78" s="178"/>
      <c r="C78" s="178"/>
      <c r="D78" s="178"/>
      <c r="E78" s="178"/>
      <c r="F78" s="189"/>
      <c r="G78" s="176"/>
      <c r="H78" s="311"/>
      <c r="I78" s="190"/>
      <c r="J78" s="191"/>
      <c r="K78" s="190"/>
      <c r="L78" s="311"/>
      <c r="M78" s="190"/>
      <c r="N78" s="191"/>
    </row>
    <row r="79" spans="1:14" ht="15.95" customHeight="1">
      <c r="A79" s="178"/>
      <c r="B79" s="178" t="s">
        <v>28</v>
      </c>
      <c r="C79" s="178"/>
      <c r="D79" s="178"/>
      <c r="E79" s="178"/>
      <c r="F79" s="189">
        <v>15</v>
      </c>
      <c r="G79" s="176"/>
      <c r="H79" s="311">
        <v>2481994357</v>
      </c>
      <c r="I79" s="190"/>
      <c r="J79" s="191">
        <v>809218920</v>
      </c>
      <c r="K79" s="190"/>
      <c r="L79" s="311">
        <v>0</v>
      </c>
      <c r="M79" s="190"/>
      <c r="N79" s="191">
        <v>729218920</v>
      </c>
    </row>
    <row r="80" spans="1:14" ht="15.95" customHeight="1">
      <c r="A80" s="178" t="s">
        <v>159</v>
      </c>
      <c r="B80" s="178"/>
      <c r="C80" s="178"/>
      <c r="D80" s="178"/>
      <c r="E80" s="178"/>
      <c r="F80" s="189">
        <v>15</v>
      </c>
      <c r="G80" s="176"/>
      <c r="H80" s="311">
        <v>3799061957</v>
      </c>
      <c r="I80" s="190"/>
      <c r="J80" s="191">
        <v>1492928518</v>
      </c>
      <c r="K80" s="190"/>
      <c r="L80" s="311">
        <v>3799061957</v>
      </c>
      <c r="M80" s="190"/>
      <c r="N80" s="191">
        <v>1492928518</v>
      </c>
    </row>
    <row r="81" spans="1:14" ht="15.95" customHeight="1">
      <c r="A81" s="178" t="s">
        <v>35</v>
      </c>
      <c r="B81" s="178"/>
      <c r="C81" s="178"/>
      <c r="D81" s="178"/>
      <c r="E81" s="178"/>
      <c r="F81" s="189"/>
      <c r="G81" s="176"/>
      <c r="H81" s="311"/>
      <c r="I81" s="193"/>
      <c r="J81" s="193"/>
      <c r="K81" s="193"/>
      <c r="L81" s="311"/>
      <c r="M81" s="193"/>
      <c r="N81" s="193"/>
    </row>
    <row r="82" spans="1:14" ht="15.95" customHeight="1">
      <c r="A82" s="178"/>
      <c r="B82" s="178" t="s">
        <v>160</v>
      </c>
      <c r="C82" s="178"/>
      <c r="D82" s="178"/>
      <c r="E82" s="178"/>
      <c r="F82" s="189">
        <v>16</v>
      </c>
      <c r="G82" s="176"/>
      <c r="H82" s="311">
        <v>26855586</v>
      </c>
      <c r="I82" s="190"/>
      <c r="J82" s="191">
        <v>107422348</v>
      </c>
      <c r="K82" s="190"/>
      <c r="L82" s="311">
        <v>3850787</v>
      </c>
      <c r="M82" s="190"/>
      <c r="N82" s="191">
        <v>15403147</v>
      </c>
    </row>
    <row r="83" spans="1:14" ht="15.95" customHeight="1">
      <c r="A83" s="178" t="s">
        <v>161</v>
      </c>
      <c r="B83" s="178"/>
      <c r="C83" s="178"/>
      <c r="D83" s="178"/>
      <c r="E83" s="178"/>
      <c r="F83" s="189"/>
      <c r="G83" s="176"/>
      <c r="H83" s="311">
        <v>22016247</v>
      </c>
      <c r="I83" s="190"/>
      <c r="J83" s="191">
        <v>55019036</v>
      </c>
      <c r="K83" s="190"/>
      <c r="L83" s="311">
        <v>0</v>
      </c>
      <c r="M83" s="190"/>
      <c r="N83" s="191">
        <v>0</v>
      </c>
    </row>
    <row r="84" spans="1:14" ht="15.95" customHeight="1">
      <c r="A84" s="178" t="s">
        <v>29</v>
      </c>
      <c r="B84" s="178"/>
      <c r="C84" s="178"/>
      <c r="D84" s="178"/>
      <c r="E84" s="178"/>
      <c r="F84" s="189"/>
      <c r="G84" s="176"/>
      <c r="H84" s="311">
        <v>58662646</v>
      </c>
      <c r="I84" s="190"/>
      <c r="J84" s="191">
        <v>111999129</v>
      </c>
      <c r="K84" s="190"/>
      <c r="L84" s="311">
        <v>25162009</v>
      </c>
      <c r="M84" s="190"/>
      <c r="N84" s="191">
        <v>40196958</v>
      </c>
    </row>
    <row r="85" spans="1:14" ht="15.95" customHeight="1">
      <c r="A85" s="178" t="s">
        <v>162</v>
      </c>
      <c r="B85" s="178"/>
      <c r="C85" s="178"/>
      <c r="D85" s="178"/>
      <c r="E85" s="178"/>
      <c r="F85" s="189"/>
      <c r="G85" s="176"/>
      <c r="H85" s="311"/>
      <c r="I85" s="190"/>
      <c r="J85" s="191"/>
      <c r="K85" s="190"/>
      <c r="L85" s="311"/>
      <c r="M85" s="190"/>
      <c r="N85" s="191"/>
    </row>
    <row r="86" spans="1:14" ht="15.95" customHeight="1">
      <c r="A86" s="178"/>
      <c r="B86" s="178" t="s">
        <v>163</v>
      </c>
      <c r="C86" s="178"/>
      <c r="D86" s="176"/>
      <c r="E86" s="176"/>
      <c r="F86" s="189">
        <v>9</v>
      </c>
      <c r="G86" s="176"/>
      <c r="H86" s="313">
        <v>142734651</v>
      </c>
      <c r="I86" s="190"/>
      <c r="J86" s="196">
        <v>144773684</v>
      </c>
      <c r="K86" s="190"/>
      <c r="L86" s="313">
        <v>8349744</v>
      </c>
      <c r="M86" s="190"/>
      <c r="N86" s="196">
        <v>3324840</v>
      </c>
    </row>
    <row r="87" spans="1:14" ht="15.95" customHeight="1">
      <c r="A87" s="178"/>
      <c r="B87" s="178"/>
      <c r="C87" s="178"/>
      <c r="D87" s="176"/>
      <c r="E87" s="176"/>
      <c r="F87" s="189"/>
      <c r="G87" s="176"/>
      <c r="H87" s="194"/>
      <c r="I87" s="194"/>
      <c r="J87" s="197"/>
      <c r="K87" s="194"/>
      <c r="L87" s="194"/>
      <c r="M87" s="194"/>
      <c r="N87" s="197"/>
    </row>
    <row r="88" spans="1:14" ht="15.95" customHeight="1">
      <c r="A88" s="211" t="s">
        <v>30</v>
      </c>
      <c r="B88" s="178"/>
      <c r="C88" s="178"/>
      <c r="D88" s="176"/>
      <c r="E88" s="176"/>
      <c r="F88" s="214"/>
      <c r="G88" s="176"/>
      <c r="H88" s="196">
        <f>SUM(H73:H86)</f>
        <v>12918562304</v>
      </c>
      <c r="I88" s="190"/>
      <c r="J88" s="196">
        <f>SUM(J73:J86)</f>
        <v>4952043838</v>
      </c>
      <c r="K88" s="190"/>
      <c r="L88" s="196">
        <f>SUM(L73:L86)</f>
        <v>13760252764</v>
      </c>
      <c r="M88" s="190"/>
      <c r="N88" s="196">
        <f>SUM(N73:N86)</f>
        <v>7996430283</v>
      </c>
    </row>
    <row r="89" spans="1:14" ht="15.95" customHeight="1">
      <c r="A89" s="178"/>
      <c r="B89" s="178"/>
      <c r="C89" s="178"/>
      <c r="D89" s="176"/>
      <c r="E89" s="176"/>
      <c r="F89" s="214"/>
      <c r="G89" s="176"/>
      <c r="H89" s="190"/>
      <c r="I89" s="190"/>
      <c r="J89" s="190"/>
      <c r="K89" s="190"/>
      <c r="L89" s="190"/>
      <c r="M89" s="190"/>
      <c r="N89" s="190"/>
    </row>
    <row r="90" spans="1:14" ht="15.95" customHeight="1">
      <c r="A90" s="211" t="s">
        <v>31</v>
      </c>
      <c r="B90" s="178"/>
      <c r="C90" s="178"/>
      <c r="D90" s="176"/>
      <c r="E90" s="176"/>
      <c r="F90" s="214"/>
      <c r="G90" s="176"/>
      <c r="H90" s="190"/>
      <c r="I90" s="190"/>
      <c r="J90" s="190"/>
      <c r="K90" s="190"/>
      <c r="L90" s="190"/>
      <c r="M90" s="190"/>
      <c r="N90" s="190"/>
    </row>
    <row r="91" spans="1:14" ht="15.95" customHeight="1">
      <c r="A91" s="178"/>
      <c r="B91" s="178"/>
      <c r="C91" s="178"/>
      <c r="D91" s="176"/>
      <c r="E91" s="176"/>
      <c r="F91" s="214"/>
      <c r="G91" s="176"/>
      <c r="H91" s="190"/>
      <c r="I91" s="190"/>
      <c r="J91" s="190"/>
      <c r="K91" s="190"/>
      <c r="L91" s="190"/>
      <c r="M91" s="190"/>
      <c r="N91" s="190"/>
    </row>
    <row r="92" spans="1:14" ht="15.95" customHeight="1">
      <c r="A92" s="178" t="s">
        <v>293</v>
      </c>
      <c r="B92" s="178"/>
      <c r="C92" s="176"/>
      <c r="D92" s="193"/>
      <c r="E92" s="176"/>
      <c r="F92" s="214" t="s">
        <v>156</v>
      </c>
      <c r="G92" s="176"/>
      <c r="H92" s="311">
        <v>0</v>
      </c>
      <c r="I92" s="190"/>
      <c r="J92" s="191">
        <v>0</v>
      </c>
      <c r="K92" s="190"/>
      <c r="L92" s="311">
        <v>1063016058</v>
      </c>
      <c r="M92" s="190"/>
      <c r="N92" s="191">
        <v>1091906620</v>
      </c>
    </row>
    <row r="93" spans="1:14" ht="15.95" customHeight="1">
      <c r="A93" s="178" t="s">
        <v>32</v>
      </c>
      <c r="B93" s="178"/>
      <c r="C93" s="176"/>
      <c r="D93" s="193"/>
      <c r="E93" s="176"/>
      <c r="F93" s="193"/>
      <c r="G93" s="193"/>
      <c r="H93" s="311"/>
      <c r="I93" s="190"/>
      <c r="J93" s="191"/>
      <c r="K93" s="190"/>
      <c r="M93" s="190"/>
      <c r="N93" s="191"/>
    </row>
    <row r="94" spans="1:14" ht="15.95" customHeight="1">
      <c r="A94" s="178"/>
      <c r="B94" s="178" t="s">
        <v>28</v>
      </c>
      <c r="C94" s="176"/>
      <c r="D94" s="193"/>
      <c r="E94" s="176"/>
      <c r="F94" s="214">
        <v>15</v>
      </c>
      <c r="G94" s="176"/>
      <c r="H94" s="311">
        <v>8424482117</v>
      </c>
      <c r="I94" s="190"/>
      <c r="J94" s="191">
        <v>198775000</v>
      </c>
      <c r="K94" s="190"/>
      <c r="L94" s="311">
        <v>500000000</v>
      </c>
      <c r="M94" s="190"/>
      <c r="N94" s="191">
        <v>120900000</v>
      </c>
    </row>
    <row r="95" spans="1:14" ht="15.95" customHeight="1">
      <c r="A95" s="178" t="s">
        <v>164</v>
      </c>
      <c r="B95" s="178"/>
      <c r="C95" s="176"/>
      <c r="D95" s="193"/>
      <c r="E95" s="176"/>
      <c r="F95" s="214">
        <v>15</v>
      </c>
      <c r="G95" s="176"/>
      <c r="H95" s="311">
        <v>10105201905</v>
      </c>
      <c r="I95" s="190"/>
      <c r="J95" s="191">
        <v>12405883551</v>
      </c>
      <c r="K95" s="190"/>
      <c r="L95" s="311">
        <v>10105201905</v>
      </c>
      <c r="M95" s="190"/>
      <c r="N95" s="191">
        <v>12405883551</v>
      </c>
    </row>
    <row r="96" spans="1:14" ht="15.95" customHeight="1">
      <c r="A96" s="178" t="s">
        <v>33</v>
      </c>
      <c r="B96" s="178"/>
      <c r="C96" s="178"/>
      <c r="D96" s="176"/>
      <c r="E96" s="176"/>
      <c r="F96" s="214"/>
      <c r="G96" s="176"/>
      <c r="H96" s="311">
        <v>143187852</v>
      </c>
      <c r="I96" s="190"/>
      <c r="J96" s="191">
        <v>113885978</v>
      </c>
      <c r="K96" s="190"/>
      <c r="L96" s="191">
        <v>0</v>
      </c>
      <c r="M96" s="190"/>
      <c r="N96" s="191">
        <v>0</v>
      </c>
    </row>
    <row r="97" spans="1:14" ht="15.95" customHeight="1">
      <c r="A97" s="178" t="s">
        <v>34</v>
      </c>
      <c r="B97" s="178"/>
      <c r="C97" s="178"/>
      <c r="D97" s="176"/>
      <c r="E97" s="176"/>
      <c r="F97" s="214"/>
      <c r="G97" s="176"/>
      <c r="H97" s="311">
        <v>80520635</v>
      </c>
      <c r="I97" s="190"/>
      <c r="J97" s="191">
        <v>75354651</v>
      </c>
      <c r="K97" s="190"/>
      <c r="L97" s="311">
        <v>31630537</v>
      </c>
      <c r="M97" s="190"/>
      <c r="N97" s="191">
        <v>31223089</v>
      </c>
    </row>
    <row r="98" spans="1:14" ht="15.95" customHeight="1">
      <c r="A98" s="178" t="s">
        <v>165</v>
      </c>
      <c r="B98" s="178"/>
      <c r="C98" s="178"/>
      <c r="D98" s="176"/>
      <c r="E98" s="176"/>
      <c r="F98" s="214"/>
      <c r="G98" s="176"/>
      <c r="H98" s="314"/>
      <c r="I98" s="193"/>
      <c r="J98" s="193"/>
      <c r="K98" s="193"/>
      <c r="M98" s="193"/>
      <c r="N98" s="193"/>
    </row>
    <row r="99" spans="1:14" ht="15.95" customHeight="1">
      <c r="A99" s="178"/>
      <c r="B99" s="178" t="s">
        <v>166</v>
      </c>
      <c r="C99" s="178"/>
      <c r="D99" s="176"/>
      <c r="E99" s="176"/>
      <c r="F99" s="214"/>
      <c r="G99" s="176"/>
      <c r="H99" s="311">
        <v>153275614</v>
      </c>
      <c r="I99" s="190"/>
      <c r="J99" s="191">
        <v>157880953</v>
      </c>
      <c r="K99" s="190"/>
      <c r="L99" s="311">
        <v>569390000</v>
      </c>
      <c r="M99" s="190"/>
      <c r="N99" s="191">
        <v>40975792</v>
      </c>
    </row>
    <row r="100" spans="1:14" ht="15.95" customHeight="1">
      <c r="A100" s="178" t="s">
        <v>36</v>
      </c>
      <c r="B100" s="178"/>
      <c r="C100" s="176"/>
      <c r="D100" s="193"/>
      <c r="E100" s="176"/>
      <c r="F100" s="214"/>
      <c r="G100" s="176"/>
      <c r="H100" s="313">
        <v>281133465</v>
      </c>
      <c r="I100" s="190"/>
      <c r="J100" s="196">
        <v>292721318</v>
      </c>
      <c r="K100" s="190"/>
      <c r="L100" s="313">
        <v>100437348</v>
      </c>
      <c r="M100" s="190"/>
      <c r="N100" s="196">
        <v>92908479</v>
      </c>
    </row>
    <row r="101" spans="1:14" ht="15.95" customHeight="1">
      <c r="A101" s="178"/>
      <c r="B101" s="178"/>
      <c r="C101" s="178"/>
      <c r="D101" s="176"/>
      <c r="E101" s="176"/>
      <c r="F101" s="189"/>
      <c r="G101" s="176"/>
      <c r="H101" s="194"/>
      <c r="I101" s="194"/>
      <c r="J101" s="197"/>
      <c r="K101" s="194"/>
      <c r="L101" s="194"/>
      <c r="M101" s="194"/>
      <c r="N101" s="197"/>
    </row>
    <row r="102" spans="1:14" ht="15.95" customHeight="1">
      <c r="A102" s="198" t="s">
        <v>37</v>
      </c>
      <c r="B102" s="178"/>
      <c r="C102" s="178"/>
      <c r="D102" s="193"/>
      <c r="E102" s="176"/>
      <c r="F102" s="214"/>
      <c r="G102" s="176"/>
      <c r="H102" s="196">
        <f>SUM(H92:H100)</f>
        <v>19187801588</v>
      </c>
      <c r="I102" s="205"/>
      <c r="J102" s="196">
        <f>SUM(J92:J100)</f>
        <v>13244501451</v>
      </c>
      <c r="K102" s="205"/>
      <c r="L102" s="196">
        <f>SUM(L92:L100)</f>
        <v>12369675848</v>
      </c>
      <c r="M102" s="205"/>
      <c r="N102" s="196">
        <f>SUM(N92:N100)</f>
        <v>13783797531</v>
      </c>
    </row>
    <row r="103" spans="1:14" ht="15.95" customHeight="1">
      <c r="A103" s="178"/>
      <c r="B103" s="178"/>
      <c r="C103" s="178"/>
      <c r="D103" s="176"/>
      <c r="E103" s="176"/>
      <c r="F103" s="189"/>
      <c r="G103" s="176"/>
      <c r="H103" s="194"/>
      <c r="I103" s="194"/>
      <c r="J103" s="197"/>
      <c r="K103" s="194"/>
      <c r="L103" s="194"/>
      <c r="M103" s="194"/>
      <c r="N103" s="197"/>
    </row>
    <row r="104" spans="1:14" ht="15.95" customHeight="1">
      <c r="A104" s="198" t="s">
        <v>38</v>
      </c>
      <c r="B104" s="178"/>
      <c r="C104" s="178"/>
      <c r="D104" s="176"/>
      <c r="E104" s="193"/>
      <c r="F104" s="175"/>
      <c r="G104" s="176"/>
      <c r="H104" s="196">
        <f>+H88+H102</f>
        <v>32106363892</v>
      </c>
      <c r="I104" s="190"/>
      <c r="J104" s="196">
        <f>+J88+J102</f>
        <v>18196545289</v>
      </c>
      <c r="K104" s="190"/>
      <c r="L104" s="196">
        <f>+L88+L102</f>
        <v>26129928612</v>
      </c>
      <c r="M104" s="190"/>
      <c r="N104" s="196">
        <f>+N88+N102</f>
        <v>21780227814</v>
      </c>
    </row>
    <row r="105" spans="1:14" ht="15.95" customHeight="1">
      <c r="A105" s="178"/>
      <c r="B105" s="178"/>
      <c r="C105" s="178"/>
      <c r="D105" s="176"/>
      <c r="E105" s="176"/>
      <c r="F105" s="175"/>
      <c r="G105" s="176"/>
      <c r="H105" s="197"/>
      <c r="I105" s="197"/>
      <c r="J105" s="197"/>
      <c r="K105" s="197"/>
      <c r="L105" s="197"/>
      <c r="M105" s="197"/>
      <c r="N105" s="216"/>
    </row>
    <row r="106" spans="1:14" ht="15.95" customHeight="1">
      <c r="A106" s="178"/>
      <c r="B106" s="178"/>
      <c r="C106" s="178"/>
      <c r="D106" s="176"/>
      <c r="E106" s="176"/>
      <c r="F106" s="175"/>
      <c r="G106" s="176"/>
      <c r="H106" s="197"/>
      <c r="I106" s="197"/>
      <c r="J106" s="197"/>
      <c r="K106" s="197"/>
      <c r="L106" s="197"/>
      <c r="M106" s="197"/>
      <c r="N106" s="216"/>
    </row>
    <row r="107" spans="1:14" ht="15.95" customHeight="1">
      <c r="A107" s="178"/>
      <c r="B107" s="178"/>
      <c r="C107" s="178"/>
      <c r="D107" s="176"/>
      <c r="E107" s="176"/>
      <c r="F107" s="175"/>
      <c r="G107" s="176"/>
      <c r="H107" s="197"/>
      <c r="I107" s="197"/>
      <c r="J107" s="197"/>
      <c r="K107" s="197"/>
      <c r="L107" s="197"/>
      <c r="M107" s="197"/>
      <c r="N107" s="216"/>
    </row>
    <row r="108" spans="1:14" ht="15.95" customHeight="1">
      <c r="A108" s="178"/>
      <c r="B108" s="178"/>
      <c r="C108" s="178"/>
      <c r="D108" s="176"/>
      <c r="E108" s="176"/>
      <c r="F108" s="175"/>
      <c r="G108" s="176"/>
      <c r="H108" s="197"/>
      <c r="I108" s="197"/>
      <c r="J108" s="197"/>
      <c r="K108" s="197"/>
      <c r="L108" s="197"/>
      <c r="M108" s="197"/>
      <c r="N108" s="216"/>
    </row>
    <row r="109" spans="1:14" ht="15.95" customHeight="1">
      <c r="A109" s="178"/>
      <c r="B109" s="178"/>
      <c r="C109" s="178"/>
      <c r="D109" s="176"/>
      <c r="E109" s="176"/>
      <c r="F109" s="175"/>
      <c r="G109" s="176"/>
      <c r="H109" s="197"/>
      <c r="I109" s="197"/>
      <c r="J109" s="197"/>
      <c r="K109" s="197"/>
      <c r="L109" s="197"/>
      <c r="M109" s="197"/>
      <c r="N109" s="216"/>
    </row>
    <row r="110" spans="1:14" ht="15.95" customHeight="1">
      <c r="A110" s="178"/>
      <c r="B110" s="178"/>
      <c r="C110" s="178"/>
      <c r="D110" s="176"/>
      <c r="E110" s="176"/>
      <c r="F110" s="175"/>
      <c r="G110" s="176"/>
      <c r="H110" s="197"/>
      <c r="I110" s="197"/>
      <c r="J110" s="197"/>
      <c r="K110" s="197"/>
      <c r="L110" s="197"/>
      <c r="M110" s="197"/>
      <c r="N110" s="216"/>
    </row>
    <row r="111" spans="1:14" ht="12" customHeight="1">
      <c r="A111" s="178"/>
      <c r="B111" s="178"/>
      <c r="C111" s="178"/>
      <c r="D111" s="176"/>
      <c r="E111" s="176"/>
      <c r="F111" s="175"/>
      <c r="G111" s="176"/>
      <c r="H111" s="197"/>
      <c r="I111" s="197"/>
      <c r="J111" s="197"/>
      <c r="K111" s="197"/>
      <c r="L111" s="197"/>
      <c r="M111" s="197"/>
      <c r="N111" s="216"/>
    </row>
    <row r="112" spans="1:14" ht="20.100000000000001" customHeight="1">
      <c r="A112" s="206" t="str">
        <f>A56</f>
        <v>The condensed notes to the interim financial information are an integral part of these interim financial information.</v>
      </c>
      <c r="B112" s="206"/>
      <c r="C112" s="206"/>
      <c r="D112" s="207"/>
      <c r="E112" s="207"/>
      <c r="F112" s="217"/>
      <c r="G112" s="207"/>
      <c r="H112" s="208"/>
      <c r="I112" s="208"/>
      <c r="J112" s="208"/>
      <c r="K112" s="208"/>
      <c r="L112" s="208"/>
      <c r="M112" s="208"/>
      <c r="N112" s="208"/>
    </row>
    <row r="113" spans="1:14" ht="15.95" customHeight="1">
      <c r="A113" s="317" t="s">
        <v>139</v>
      </c>
      <c r="B113" s="317"/>
      <c r="C113" s="317"/>
      <c r="D113" s="317"/>
      <c r="E113" s="317"/>
      <c r="F113" s="317"/>
      <c r="G113" s="317"/>
      <c r="H113" s="317"/>
      <c r="I113" s="317"/>
      <c r="J113" s="317"/>
      <c r="K113" s="317"/>
      <c r="L113" s="317"/>
      <c r="M113" s="317"/>
      <c r="N113" s="317"/>
    </row>
    <row r="114" spans="1:14" ht="15.95" customHeight="1">
      <c r="A114" s="317" t="s">
        <v>154</v>
      </c>
      <c r="B114" s="317"/>
      <c r="C114" s="317"/>
      <c r="D114" s="317"/>
      <c r="E114" s="317"/>
      <c r="F114" s="317"/>
      <c r="G114" s="317"/>
      <c r="H114" s="317"/>
      <c r="I114" s="317"/>
      <c r="J114" s="317"/>
      <c r="K114" s="317"/>
      <c r="L114" s="317"/>
      <c r="M114" s="317"/>
      <c r="N114" s="317"/>
    </row>
    <row r="115" spans="1:14" ht="15.95" customHeight="1">
      <c r="A115" s="318" t="str">
        <f>+A3</f>
        <v>As at 30 September 2016</v>
      </c>
      <c r="B115" s="318"/>
      <c r="C115" s="318"/>
      <c r="D115" s="318"/>
      <c r="E115" s="318"/>
      <c r="F115" s="318"/>
      <c r="G115" s="318"/>
      <c r="H115" s="318"/>
      <c r="I115" s="318"/>
      <c r="J115" s="318"/>
      <c r="K115" s="318"/>
      <c r="L115" s="318"/>
      <c r="M115" s="318"/>
      <c r="N115" s="318"/>
    </row>
    <row r="116" spans="1:14" ht="15.95" customHeight="1">
      <c r="A116" s="209"/>
      <c r="B116" s="209"/>
      <c r="C116" s="209"/>
      <c r="D116" s="209"/>
      <c r="E116" s="209"/>
      <c r="F116" s="209"/>
      <c r="G116" s="209"/>
      <c r="H116" s="210"/>
      <c r="I116" s="210"/>
      <c r="J116" s="210"/>
      <c r="K116" s="210"/>
      <c r="L116" s="210"/>
      <c r="M116" s="210"/>
      <c r="N116" s="210"/>
    </row>
    <row r="117" spans="1:14" ht="15.95" customHeight="1">
      <c r="A117" s="178"/>
      <c r="B117" s="178"/>
      <c r="C117" s="178"/>
      <c r="D117" s="176"/>
      <c r="E117" s="176"/>
      <c r="F117" s="175"/>
      <c r="G117" s="176"/>
      <c r="H117" s="197"/>
      <c r="I117" s="197"/>
      <c r="J117" s="197"/>
      <c r="K117" s="197"/>
      <c r="L117" s="197"/>
      <c r="M117" s="197"/>
      <c r="N117" s="197"/>
    </row>
    <row r="118" spans="1:14" ht="15.95" customHeight="1">
      <c r="A118" s="178"/>
      <c r="B118" s="178"/>
      <c r="C118" s="178"/>
      <c r="D118" s="176"/>
      <c r="E118" s="176"/>
      <c r="F118" s="175"/>
      <c r="G118" s="176"/>
      <c r="H118" s="319" t="s">
        <v>0</v>
      </c>
      <c r="I118" s="319"/>
      <c r="J118" s="319"/>
      <c r="K118" s="177"/>
      <c r="L118" s="320" t="s">
        <v>1</v>
      </c>
      <c r="M118" s="320"/>
      <c r="N118" s="320"/>
    </row>
    <row r="119" spans="1:14" ht="15.95" customHeight="1">
      <c r="A119" s="178"/>
      <c r="B119" s="178"/>
      <c r="C119" s="178"/>
      <c r="D119" s="176"/>
      <c r="E119" s="176"/>
      <c r="F119" s="179"/>
      <c r="G119" s="179"/>
      <c r="H119" s="138" t="s">
        <v>2</v>
      </c>
      <c r="I119" s="4"/>
      <c r="J119" s="138" t="s">
        <v>3</v>
      </c>
      <c r="K119" s="5"/>
      <c r="L119" s="138" t="s">
        <v>2</v>
      </c>
      <c r="M119" s="4"/>
      <c r="N119" s="138" t="s">
        <v>3</v>
      </c>
    </row>
    <row r="120" spans="1:14" ht="15.95" customHeight="1">
      <c r="A120" s="178"/>
      <c r="B120" s="178"/>
      <c r="C120" s="178"/>
      <c r="D120" s="176"/>
      <c r="E120" s="176"/>
      <c r="F120" s="179"/>
      <c r="G120" s="179"/>
      <c r="H120" s="138" t="str">
        <f>+H64</f>
        <v>30 September</v>
      </c>
      <c r="I120" s="4"/>
      <c r="J120" s="138" t="str">
        <f>+J64</f>
        <v>31 December</v>
      </c>
      <c r="K120" s="5"/>
      <c r="L120" s="138" t="str">
        <f>+L64</f>
        <v>30 September</v>
      </c>
      <c r="M120" s="4"/>
      <c r="N120" s="138" t="str">
        <f>+N64</f>
        <v>31 December</v>
      </c>
    </row>
    <row r="121" spans="1:14" ht="15.95" customHeight="1">
      <c r="A121" s="178"/>
      <c r="B121" s="178"/>
      <c r="C121" s="178"/>
      <c r="D121" s="193"/>
      <c r="E121" s="193"/>
      <c r="F121" s="179"/>
      <c r="G121" s="179"/>
      <c r="H121" s="138" t="str">
        <f>+H65</f>
        <v>2016</v>
      </c>
      <c r="I121" s="4"/>
      <c r="J121" s="138" t="s">
        <v>6</v>
      </c>
      <c r="K121" s="5"/>
      <c r="L121" s="138" t="str">
        <f>+H121</f>
        <v>2016</v>
      </c>
      <c r="M121" s="4"/>
      <c r="N121" s="138" t="str">
        <f>+J121</f>
        <v>2015</v>
      </c>
    </row>
    <row r="122" spans="1:14" ht="15.95" customHeight="1">
      <c r="A122" s="178"/>
      <c r="B122" s="178"/>
      <c r="C122" s="178"/>
      <c r="D122" s="193"/>
      <c r="E122" s="193"/>
      <c r="F122" s="182"/>
      <c r="G122" s="181"/>
      <c r="H122" s="140" t="s">
        <v>8</v>
      </c>
      <c r="I122" s="4"/>
      <c r="J122" s="140" t="s">
        <v>8</v>
      </c>
      <c r="K122" s="5"/>
      <c r="L122" s="140" t="s">
        <v>8</v>
      </c>
      <c r="M122" s="4"/>
      <c r="N122" s="140" t="s">
        <v>8</v>
      </c>
    </row>
    <row r="123" spans="1:14" ht="15.95" customHeight="1">
      <c r="A123" s="178"/>
      <c r="B123" s="178"/>
      <c r="C123" s="178"/>
      <c r="D123" s="193"/>
      <c r="E123" s="193"/>
      <c r="F123" s="182"/>
      <c r="G123" s="181"/>
      <c r="H123" s="183"/>
      <c r="I123" s="4"/>
      <c r="J123" s="183"/>
      <c r="K123" s="5"/>
      <c r="L123" s="183"/>
      <c r="M123" s="4"/>
      <c r="N123" s="183"/>
    </row>
    <row r="124" spans="1:14" ht="15.95" customHeight="1">
      <c r="A124" s="211" t="s">
        <v>167</v>
      </c>
      <c r="B124" s="310"/>
      <c r="C124" s="310"/>
      <c r="D124" s="310"/>
      <c r="E124" s="310"/>
      <c r="F124" s="186"/>
      <c r="G124" s="193"/>
      <c r="H124" s="197"/>
      <c r="I124" s="218"/>
      <c r="J124" s="218"/>
      <c r="K124" s="218"/>
      <c r="L124" s="197"/>
      <c r="M124" s="218"/>
      <c r="N124" s="218"/>
    </row>
    <row r="125" spans="1:14" ht="15.95" customHeight="1">
      <c r="A125" s="310"/>
      <c r="B125" s="310"/>
      <c r="C125" s="310"/>
      <c r="D125" s="310"/>
      <c r="E125" s="310"/>
      <c r="F125" s="186"/>
      <c r="G125" s="193"/>
      <c r="H125" s="197"/>
      <c r="I125" s="218"/>
      <c r="J125" s="218"/>
      <c r="K125" s="218"/>
      <c r="L125" s="197"/>
      <c r="M125" s="218"/>
      <c r="N125" s="218"/>
    </row>
    <row r="126" spans="1:14" ht="15.95" customHeight="1">
      <c r="A126" s="211" t="s">
        <v>92</v>
      </c>
      <c r="B126" s="178"/>
      <c r="C126" s="178"/>
      <c r="D126" s="176"/>
      <c r="E126" s="176"/>
      <c r="F126" s="214"/>
      <c r="G126" s="176"/>
      <c r="H126" s="190"/>
      <c r="I126" s="190"/>
      <c r="J126" s="190"/>
      <c r="K126" s="190"/>
      <c r="L126" s="190"/>
      <c r="M126" s="190"/>
      <c r="N126" s="190"/>
    </row>
    <row r="127" spans="1:14" ht="15.95" customHeight="1">
      <c r="A127" s="178"/>
      <c r="B127" s="178"/>
      <c r="C127" s="178"/>
      <c r="D127" s="176"/>
      <c r="E127" s="176"/>
      <c r="F127" s="214"/>
      <c r="G127" s="176"/>
      <c r="H127" s="190"/>
      <c r="I127" s="190"/>
      <c r="J127" s="190"/>
      <c r="K127" s="190"/>
      <c r="L127" s="190"/>
      <c r="M127" s="190"/>
      <c r="N127" s="190"/>
    </row>
    <row r="128" spans="1:14" ht="15.95" customHeight="1">
      <c r="A128" s="178" t="s">
        <v>39</v>
      </c>
      <c r="B128" s="178"/>
      <c r="C128" s="178"/>
      <c r="D128" s="178"/>
      <c r="E128" s="178"/>
      <c r="F128" s="178"/>
      <c r="G128" s="178"/>
      <c r="H128" s="190"/>
      <c r="I128" s="190"/>
      <c r="J128" s="190"/>
      <c r="K128" s="190"/>
      <c r="L128" s="190"/>
      <c r="M128" s="190"/>
      <c r="N128" s="190"/>
    </row>
    <row r="129" spans="1:14" ht="15.95" customHeight="1">
      <c r="A129" s="178"/>
      <c r="B129" s="178" t="s">
        <v>40</v>
      </c>
      <c r="C129" s="178"/>
      <c r="D129" s="178"/>
      <c r="E129" s="178"/>
      <c r="F129" s="214"/>
      <c r="G129" s="176"/>
      <c r="H129" s="190"/>
      <c r="I129" s="190"/>
      <c r="J129" s="190"/>
      <c r="K129" s="190"/>
      <c r="L129" s="190"/>
      <c r="M129" s="190"/>
      <c r="N129" s="190"/>
    </row>
    <row r="130" spans="1:14" ht="15.95" customHeight="1">
      <c r="A130" s="178"/>
      <c r="B130" s="178"/>
      <c r="C130" s="178" t="s">
        <v>296</v>
      </c>
      <c r="D130" s="178"/>
      <c r="E130" s="178"/>
      <c r="F130" s="214"/>
      <c r="G130" s="176"/>
      <c r="H130" s="190"/>
      <c r="I130" s="190"/>
      <c r="J130" s="190"/>
      <c r="K130" s="190"/>
      <c r="L130" s="190"/>
      <c r="M130" s="190"/>
      <c r="N130" s="190"/>
    </row>
    <row r="131" spans="1:14" ht="15.95" customHeight="1" thickBot="1">
      <c r="A131" s="178"/>
      <c r="B131" s="178"/>
      <c r="C131" s="178"/>
      <c r="D131" s="178" t="s">
        <v>297</v>
      </c>
      <c r="E131" s="178"/>
      <c r="F131" s="189"/>
      <c r="G131" s="176"/>
      <c r="H131" s="219">
        <v>6000000000</v>
      </c>
      <c r="I131" s="190">
        <v>0</v>
      </c>
      <c r="J131" s="219">
        <v>6000000000</v>
      </c>
      <c r="K131" s="190">
        <v>0</v>
      </c>
      <c r="L131" s="219">
        <v>6000000000</v>
      </c>
      <c r="M131" s="190">
        <v>0</v>
      </c>
      <c r="N131" s="219">
        <v>6000000000</v>
      </c>
    </row>
    <row r="132" spans="1:14" ht="15.95" customHeight="1" thickTop="1">
      <c r="A132" s="178"/>
      <c r="B132" s="178"/>
      <c r="C132" s="178"/>
      <c r="D132" s="178"/>
      <c r="E132" s="178"/>
      <c r="F132" s="189"/>
      <c r="G132" s="176"/>
      <c r="H132" s="194"/>
      <c r="I132" s="190"/>
      <c r="J132" s="205"/>
      <c r="K132" s="190"/>
      <c r="L132" s="205"/>
      <c r="M132" s="190"/>
      <c r="N132" s="205"/>
    </row>
    <row r="133" spans="1:14" ht="15.95" customHeight="1">
      <c r="A133" s="178"/>
      <c r="B133" s="178" t="s">
        <v>41</v>
      </c>
      <c r="C133" s="178"/>
      <c r="D133" s="178"/>
      <c r="E133" s="178"/>
      <c r="F133" s="189"/>
      <c r="G133" s="176"/>
      <c r="H133" s="191"/>
      <c r="I133" s="190"/>
      <c r="J133" s="190"/>
      <c r="K133" s="190"/>
      <c r="L133" s="190"/>
      <c r="M133" s="190"/>
      <c r="N133" s="190"/>
    </row>
    <row r="134" spans="1:14" ht="15.95" customHeight="1">
      <c r="A134" s="178"/>
      <c r="B134" s="178"/>
      <c r="C134" s="178" t="s">
        <v>295</v>
      </c>
      <c r="D134" s="178"/>
      <c r="E134" s="178"/>
      <c r="F134" s="189"/>
      <c r="G134" s="176"/>
    </row>
    <row r="135" spans="1:14" ht="15.95" customHeight="1">
      <c r="A135" s="178"/>
      <c r="B135" s="178"/>
      <c r="C135" s="178" t="s">
        <v>294</v>
      </c>
      <c r="D135" s="178"/>
      <c r="E135" s="178"/>
      <c r="F135" s="189"/>
      <c r="G135" s="176"/>
      <c r="H135" s="311">
        <v>3882074476</v>
      </c>
      <c r="I135" s="190"/>
      <c r="J135" s="191">
        <v>3882074476</v>
      </c>
      <c r="K135" s="190"/>
      <c r="L135" s="311">
        <v>3882074476</v>
      </c>
      <c r="M135" s="190"/>
      <c r="N135" s="311">
        <v>3882074476</v>
      </c>
    </row>
    <row r="136" spans="1:14" ht="15.95" customHeight="1">
      <c r="A136" s="178" t="s">
        <v>168</v>
      </c>
      <c r="B136" s="178"/>
      <c r="C136" s="178"/>
      <c r="D136" s="178"/>
      <c r="E136" s="178"/>
      <c r="F136" s="189"/>
      <c r="G136" s="176"/>
      <c r="H136" s="311">
        <v>438704620</v>
      </c>
      <c r="I136" s="190"/>
      <c r="J136" s="191">
        <v>438704620</v>
      </c>
      <c r="K136" s="190"/>
      <c r="L136" s="311">
        <v>438704620</v>
      </c>
      <c r="M136" s="190"/>
      <c r="N136" s="311">
        <v>438704620</v>
      </c>
    </row>
    <row r="137" spans="1:14" ht="15.95" customHeight="1">
      <c r="A137" s="178" t="s">
        <v>42</v>
      </c>
      <c r="B137" s="178"/>
      <c r="C137" s="178"/>
      <c r="D137" s="178"/>
      <c r="E137" s="178"/>
      <c r="F137" s="189" t="s">
        <v>13</v>
      </c>
      <c r="G137" s="176"/>
      <c r="H137" s="191"/>
      <c r="I137" s="190">
        <v>0</v>
      </c>
      <c r="J137" s="191"/>
      <c r="K137" s="190"/>
      <c r="L137" s="191"/>
      <c r="M137" s="190"/>
      <c r="N137" s="191"/>
    </row>
    <row r="138" spans="1:14" ht="15.95" customHeight="1">
      <c r="A138" s="178"/>
      <c r="B138" s="178" t="s">
        <v>43</v>
      </c>
      <c r="C138" s="178"/>
      <c r="D138" s="178"/>
      <c r="E138" s="178"/>
      <c r="F138" s="189"/>
      <c r="G138" s="176"/>
      <c r="H138" s="311">
        <v>600000000</v>
      </c>
      <c r="I138" s="190"/>
      <c r="J138" s="191">
        <v>600000000</v>
      </c>
      <c r="K138" s="190"/>
      <c r="L138" s="311">
        <v>600000000</v>
      </c>
      <c r="M138" s="190"/>
      <c r="N138" s="311">
        <v>600000000</v>
      </c>
    </row>
    <row r="139" spans="1:14" ht="15.95" customHeight="1">
      <c r="A139" s="178"/>
      <c r="B139" s="178" t="s">
        <v>44</v>
      </c>
      <c r="C139" s="178"/>
      <c r="D139" s="178"/>
      <c r="E139" s="178"/>
      <c r="F139" s="189" t="s">
        <v>13</v>
      </c>
      <c r="G139" s="176"/>
      <c r="H139" s="311">
        <v>9611896737</v>
      </c>
      <c r="I139" s="190"/>
      <c r="J139" s="191">
        <v>9073902779</v>
      </c>
      <c r="K139" s="190"/>
      <c r="L139" s="311">
        <f>5698563984+1</f>
        <v>5698563985</v>
      </c>
      <c r="M139" s="190"/>
      <c r="N139" s="191">
        <v>3598303964</v>
      </c>
    </row>
    <row r="140" spans="1:14" ht="15.95" customHeight="1">
      <c r="A140" s="178" t="s">
        <v>45</v>
      </c>
      <c r="B140" s="178"/>
      <c r="C140" s="178"/>
      <c r="D140" s="178"/>
      <c r="E140" s="178"/>
      <c r="F140" s="189"/>
      <c r="G140" s="176"/>
      <c r="H140" s="313">
        <v>-30908282</v>
      </c>
      <c r="I140" s="190">
        <v>0</v>
      </c>
      <c r="J140" s="196">
        <v>-29895986</v>
      </c>
      <c r="K140" s="190">
        <v>0</v>
      </c>
      <c r="L140" s="313">
        <v>174538</v>
      </c>
      <c r="M140" s="190">
        <v>0</v>
      </c>
      <c r="N140" s="196">
        <v>844954</v>
      </c>
    </row>
    <row r="141" spans="1:14" ht="15.95" customHeight="1">
      <c r="A141" s="178"/>
      <c r="B141" s="178"/>
      <c r="C141" s="178"/>
      <c r="D141" s="176"/>
      <c r="E141" s="176"/>
      <c r="F141" s="189"/>
      <c r="G141" s="176"/>
      <c r="H141" s="194"/>
      <c r="I141" s="194"/>
      <c r="J141" s="197"/>
      <c r="K141" s="194"/>
      <c r="L141" s="194"/>
      <c r="M141" s="194"/>
      <c r="N141" s="197"/>
    </row>
    <row r="142" spans="1:14" ht="15.95" customHeight="1">
      <c r="A142" s="220" t="s">
        <v>46</v>
      </c>
      <c r="B142" s="178"/>
      <c r="C142" s="193"/>
      <c r="D142" s="193"/>
      <c r="E142" s="176"/>
      <c r="F142" s="214"/>
      <c r="G142" s="176"/>
      <c r="H142" s="191">
        <f>SUM(H135:H140)</f>
        <v>14501767551</v>
      </c>
      <c r="I142" s="190"/>
      <c r="J142" s="191">
        <f>SUM(J135:J140)</f>
        <v>13964785889</v>
      </c>
      <c r="K142" s="190"/>
      <c r="L142" s="191">
        <f>SUM(L135:L140)</f>
        <v>10619517619</v>
      </c>
      <c r="M142" s="190"/>
      <c r="N142" s="191">
        <f>SUM(N135:N140)</f>
        <v>8519928014</v>
      </c>
    </row>
    <row r="143" spans="1:14" ht="15.95" customHeight="1">
      <c r="A143" s="178" t="s">
        <v>47</v>
      </c>
      <c r="B143" s="193"/>
      <c r="C143" s="178"/>
      <c r="D143" s="176"/>
      <c r="E143" s="176"/>
      <c r="F143" s="189" t="s">
        <v>13</v>
      </c>
      <c r="G143" s="176"/>
      <c r="H143" s="313">
        <f>361261789</f>
        <v>361261789</v>
      </c>
      <c r="I143" s="190">
        <v>0</v>
      </c>
      <c r="J143" s="196">
        <v>329856036</v>
      </c>
      <c r="K143" s="190">
        <v>0</v>
      </c>
      <c r="L143" s="196">
        <v>0</v>
      </c>
      <c r="M143" s="190">
        <v>0</v>
      </c>
      <c r="N143" s="196">
        <v>0</v>
      </c>
    </row>
    <row r="144" spans="1:14" ht="15.95" customHeight="1">
      <c r="A144" s="178"/>
      <c r="B144" s="178"/>
      <c r="C144" s="178"/>
      <c r="D144" s="176"/>
      <c r="E144" s="176"/>
      <c r="F144" s="189"/>
      <c r="G144" s="176"/>
      <c r="H144" s="194"/>
      <c r="I144" s="194"/>
      <c r="J144" s="197"/>
      <c r="K144" s="194"/>
      <c r="L144" s="194"/>
      <c r="M144" s="194"/>
      <c r="N144" s="197"/>
    </row>
    <row r="145" spans="1:15" ht="15.95" customHeight="1">
      <c r="A145" s="221" t="s">
        <v>48</v>
      </c>
      <c r="B145" s="178"/>
      <c r="C145" s="178"/>
      <c r="D145" s="193"/>
      <c r="E145" s="176"/>
      <c r="F145" s="214"/>
      <c r="G145" s="176"/>
      <c r="H145" s="196">
        <f>+H142+H143</f>
        <v>14863029340</v>
      </c>
      <c r="I145" s="205"/>
      <c r="J145" s="196">
        <f>+J142+J143</f>
        <v>14294641925</v>
      </c>
      <c r="K145" s="205"/>
      <c r="L145" s="196">
        <f>+L142+L143</f>
        <v>10619517619</v>
      </c>
      <c r="M145" s="205"/>
      <c r="N145" s="196">
        <f>+N142+N143</f>
        <v>8519928014</v>
      </c>
    </row>
    <row r="146" spans="1:15" ht="15.95" customHeight="1">
      <c r="A146" s="178"/>
      <c r="B146" s="178"/>
      <c r="C146" s="178"/>
      <c r="D146" s="176"/>
      <c r="E146" s="176"/>
      <c r="F146" s="189"/>
      <c r="G146" s="176"/>
      <c r="H146" s="194"/>
      <c r="I146" s="194"/>
      <c r="J146" s="197"/>
      <c r="K146" s="194"/>
      <c r="L146" s="194"/>
      <c r="M146" s="194"/>
      <c r="N146" s="197"/>
    </row>
    <row r="147" spans="1:15" ht="15.95" customHeight="1" thickBot="1">
      <c r="A147" s="184" t="s">
        <v>49</v>
      </c>
      <c r="B147" s="178"/>
      <c r="C147" s="178"/>
      <c r="D147" s="176"/>
      <c r="E147" s="176"/>
      <c r="F147" s="214"/>
      <c r="G147" s="176"/>
      <c r="H147" s="204">
        <f>+H104+H145</f>
        <v>46969393232</v>
      </c>
      <c r="I147" s="190"/>
      <c r="J147" s="204">
        <f>+J104+J145</f>
        <v>32491187214</v>
      </c>
      <c r="K147" s="190"/>
      <c r="L147" s="204">
        <f>+L104+L145</f>
        <v>36749446231</v>
      </c>
      <c r="M147" s="190"/>
      <c r="N147" s="204">
        <f>+N104+N145</f>
        <v>30300155828</v>
      </c>
    </row>
    <row r="148" spans="1:15" ht="15.95" customHeight="1" thickTop="1">
      <c r="A148" s="178"/>
      <c r="B148" s="178"/>
      <c r="C148" s="178"/>
      <c r="D148" s="176"/>
      <c r="E148" s="176"/>
      <c r="F148" s="214"/>
      <c r="G148" s="176"/>
      <c r="H148" s="192"/>
      <c r="I148" s="197"/>
      <c r="J148" s="192"/>
      <c r="K148" s="197"/>
      <c r="L148" s="192"/>
      <c r="M148" s="197"/>
      <c r="N148" s="192"/>
      <c r="O148" s="248">
        <f>H147-H42</f>
        <v>0</v>
      </c>
    </row>
    <row r="149" spans="1:15" ht="15.95" customHeight="1">
      <c r="A149" s="178"/>
      <c r="B149" s="178"/>
      <c r="C149" s="178"/>
      <c r="D149" s="176"/>
      <c r="E149" s="176"/>
      <c r="F149" s="214"/>
      <c r="G149" s="176"/>
      <c r="H149" s="192"/>
      <c r="I149" s="192"/>
      <c r="J149" s="192"/>
      <c r="K149" s="192"/>
      <c r="L149" s="192"/>
      <c r="M149" s="192"/>
      <c r="N149" s="192"/>
    </row>
    <row r="150" spans="1:15" ht="15.95" customHeight="1">
      <c r="A150" s="178"/>
      <c r="B150" s="178"/>
      <c r="C150" s="178"/>
      <c r="D150" s="176"/>
      <c r="E150" s="176"/>
      <c r="F150" s="214"/>
      <c r="G150" s="176"/>
      <c r="H150" s="197"/>
      <c r="I150" s="197"/>
      <c r="J150" s="197"/>
      <c r="K150" s="197"/>
      <c r="L150" s="197"/>
      <c r="M150" s="197"/>
      <c r="N150" s="197"/>
    </row>
    <row r="151" spans="1:15" ht="15.95" customHeight="1">
      <c r="A151" s="178"/>
      <c r="B151" s="178"/>
      <c r="C151" s="178"/>
      <c r="D151" s="176"/>
      <c r="E151" s="176"/>
      <c r="F151" s="214"/>
      <c r="G151" s="176"/>
      <c r="H151" s="197"/>
      <c r="I151" s="197"/>
      <c r="J151" s="197"/>
      <c r="K151" s="197"/>
      <c r="L151" s="197"/>
      <c r="M151" s="197"/>
      <c r="N151" s="197"/>
    </row>
    <row r="152" spans="1:15" ht="15.95" customHeight="1">
      <c r="A152" s="178"/>
      <c r="B152" s="178"/>
      <c r="C152" s="178"/>
      <c r="D152" s="176"/>
      <c r="E152" s="176"/>
      <c r="F152" s="214"/>
      <c r="G152" s="176"/>
      <c r="H152" s="197"/>
      <c r="I152" s="197"/>
      <c r="J152" s="197"/>
      <c r="K152" s="197"/>
      <c r="L152" s="197"/>
      <c r="M152" s="197"/>
      <c r="N152" s="197"/>
    </row>
    <row r="153" spans="1:15" ht="15.95" customHeight="1">
      <c r="A153" s="178"/>
      <c r="B153" s="178"/>
      <c r="C153" s="178"/>
      <c r="D153" s="176"/>
      <c r="E153" s="176"/>
      <c r="F153" s="214"/>
      <c r="G153" s="176"/>
      <c r="H153" s="197"/>
      <c r="I153" s="197"/>
      <c r="J153" s="197"/>
      <c r="K153" s="197"/>
      <c r="L153" s="197"/>
      <c r="M153" s="197"/>
      <c r="N153" s="197"/>
    </row>
    <row r="154" spans="1:15" ht="15.95" customHeight="1">
      <c r="A154" s="178"/>
      <c r="B154" s="178"/>
      <c r="C154" s="178"/>
      <c r="D154" s="176"/>
      <c r="E154" s="176"/>
      <c r="F154" s="214"/>
      <c r="G154" s="176"/>
      <c r="H154" s="197"/>
      <c r="I154" s="197"/>
      <c r="J154" s="197"/>
      <c r="K154" s="197"/>
      <c r="L154" s="197"/>
      <c r="M154" s="197"/>
      <c r="N154" s="197"/>
    </row>
    <row r="155" spans="1:15" ht="15.95" customHeight="1">
      <c r="A155" s="178"/>
      <c r="B155" s="178"/>
      <c r="C155" s="178"/>
      <c r="D155" s="176"/>
      <c r="E155" s="176"/>
      <c r="F155" s="214"/>
      <c r="G155" s="176"/>
      <c r="H155" s="197"/>
      <c r="I155" s="197"/>
      <c r="J155" s="197"/>
      <c r="K155" s="197"/>
      <c r="L155" s="197"/>
      <c r="M155" s="197"/>
      <c r="N155" s="197"/>
    </row>
    <row r="156" spans="1:15" ht="15.95" customHeight="1">
      <c r="A156" s="178"/>
      <c r="B156" s="178"/>
      <c r="C156" s="178"/>
      <c r="D156" s="176"/>
      <c r="E156" s="176"/>
      <c r="F156" s="214"/>
      <c r="G156" s="176"/>
      <c r="H156" s="197"/>
      <c r="I156" s="197"/>
      <c r="J156" s="197"/>
      <c r="K156" s="197"/>
      <c r="L156" s="197"/>
      <c r="M156" s="197"/>
      <c r="N156" s="197"/>
    </row>
    <row r="157" spans="1:15" ht="15.95" customHeight="1">
      <c r="A157" s="178"/>
      <c r="B157" s="178"/>
      <c r="C157" s="178"/>
      <c r="D157" s="176"/>
      <c r="E157" s="176"/>
      <c r="F157" s="214"/>
      <c r="G157" s="176"/>
      <c r="H157" s="197"/>
      <c r="I157" s="197"/>
      <c r="J157" s="197"/>
      <c r="K157" s="197"/>
      <c r="L157" s="197"/>
      <c r="M157" s="197"/>
      <c r="N157" s="197"/>
    </row>
    <row r="158" spans="1:15" ht="15.95" customHeight="1">
      <c r="A158" s="178"/>
      <c r="B158" s="178"/>
      <c r="C158" s="178"/>
      <c r="D158" s="176"/>
      <c r="E158" s="176"/>
      <c r="F158" s="214"/>
      <c r="G158" s="176"/>
      <c r="H158" s="197"/>
      <c r="I158" s="197"/>
      <c r="J158" s="197"/>
      <c r="K158" s="197"/>
      <c r="L158" s="197"/>
      <c r="M158" s="197"/>
      <c r="N158" s="197"/>
    </row>
    <row r="159" spans="1:15" ht="15.95" customHeight="1">
      <c r="A159" s="178"/>
      <c r="B159" s="178"/>
      <c r="C159" s="178"/>
      <c r="D159" s="176"/>
      <c r="E159" s="176"/>
      <c r="F159" s="214"/>
      <c r="G159" s="176"/>
      <c r="H159" s="197"/>
      <c r="I159" s="197"/>
      <c r="J159" s="197"/>
      <c r="K159" s="197"/>
      <c r="L159" s="197"/>
      <c r="M159" s="197"/>
      <c r="N159" s="197"/>
    </row>
    <row r="160" spans="1:15" ht="15.95" customHeight="1">
      <c r="A160" s="178"/>
      <c r="B160" s="178"/>
      <c r="C160" s="178"/>
      <c r="D160" s="176"/>
      <c r="E160" s="176"/>
      <c r="F160" s="214"/>
      <c r="G160" s="176"/>
      <c r="H160" s="197"/>
      <c r="I160" s="197"/>
      <c r="J160" s="197"/>
      <c r="K160" s="197"/>
      <c r="L160" s="197"/>
      <c r="M160" s="197"/>
      <c r="N160" s="197"/>
    </row>
    <row r="161" spans="1:14" ht="15.95" customHeight="1">
      <c r="A161" s="178"/>
      <c r="B161" s="178"/>
      <c r="C161" s="178"/>
      <c r="D161" s="176"/>
      <c r="E161" s="176"/>
      <c r="F161" s="214"/>
      <c r="G161" s="176"/>
      <c r="H161" s="197"/>
      <c r="I161" s="197"/>
      <c r="J161" s="197"/>
      <c r="K161" s="197"/>
      <c r="L161" s="197"/>
      <c r="M161" s="197"/>
      <c r="N161" s="197"/>
    </row>
    <row r="162" spans="1:14" ht="15.95" customHeight="1">
      <c r="A162" s="178"/>
      <c r="B162" s="178"/>
      <c r="C162" s="178"/>
      <c r="D162" s="176"/>
      <c r="E162" s="176"/>
      <c r="F162" s="214"/>
      <c r="G162" s="176"/>
      <c r="H162" s="197"/>
      <c r="I162" s="197"/>
      <c r="J162" s="197"/>
      <c r="K162" s="197"/>
      <c r="L162" s="197"/>
      <c r="M162" s="197"/>
      <c r="N162" s="197"/>
    </row>
    <row r="163" spans="1:14" ht="15.95" customHeight="1">
      <c r="A163" s="178"/>
      <c r="B163" s="178"/>
      <c r="C163" s="178"/>
      <c r="D163" s="176"/>
      <c r="E163" s="176"/>
      <c r="F163" s="214"/>
      <c r="G163" s="176"/>
      <c r="H163" s="197"/>
      <c r="I163" s="197"/>
      <c r="J163" s="197"/>
      <c r="K163" s="197"/>
      <c r="L163" s="197"/>
      <c r="M163" s="197"/>
      <c r="N163" s="197"/>
    </row>
    <row r="164" spans="1:14" ht="15.95" customHeight="1">
      <c r="A164" s="178"/>
      <c r="B164" s="178"/>
      <c r="C164" s="178"/>
      <c r="D164" s="176"/>
      <c r="E164" s="176"/>
      <c r="F164" s="214"/>
      <c r="G164" s="176"/>
      <c r="H164" s="197"/>
      <c r="I164" s="197"/>
      <c r="J164" s="197"/>
      <c r="K164" s="197"/>
      <c r="L164" s="197"/>
      <c r="M164" s="197"/>
      <c r="N164" s="197"/>
    </row>
    <row r="165" spans="1:14" ht="20.25" customHeight="1">
      <c r="A165" s="178"/>
      <c r="B165" s="178"/>
      <c r="C165" s="178"/>
      <c r="D165" s="176"/>
      <c r="E165" s="176"/>
      <c r="F165" s="214"/>
      <c r="G165" s="176"/>
      <c r="H165" s="197"/>
      <c r="I165" s="197"/>
      <c r="J165" s="197"/>
      <c r="K165" s="197"/>
      <c r="L165" s="197"/>
      <c r="M165" s="197"/>
      <c r="N165" s="197"/>
    </row>
    <row r="166" spans="1:14" ht="23.25" customHeight="1">
      <c r="A166" s="178"/>
      <c r="B166" s="178"/>
      <c r="C166" s="178"/>
      <c r="D166" s="176"/>
      <c r="E166" s="176"/>
      <c r="F166" s="175"/>
      <c r="G166" s="176"/>
      <c r="H166" s="197"/>
      <c r="I166" s="197"/>
      <c r="J166" s="197"/>
      <c r="K166" s="197"/>
      <c r="L166" s="197"/>
      <c r="M166" s="197"/>
      <c r="N166" s="216"/>
    </row>
    <row r="167" spans="1:14" ht="21.95" customHeight="1">
      <c r="A167" s="206" t="str">
        <f>A112</f>
        <v>The condensed notes to the interim financial information are an integral part of these interim financial information.</v>
      </c>
      <c r="B167" s="206"/>
      <c r="C167" s="206"/>
      <c r="D167" s="207"/>
      <c r="E167" s="207"/>
      <c r="F167" s="217"/>
      <c r="G167" s="207"/>
      <c r="H167" s="208"/>
      <c r="I167" s="208"/>
      <c r="J167" s="208"/>
      <c r="K167" s="208"/>
      <c r="L167" s="208"/>
      <c r="M167" s="208"/>
      <c r="N167" s="208"/>
    </row>
  </sheetData>
  <mergeCells count="15">
    <mergeCell ref="A115:N115"/>
    <mergeCell ref="H118:J118"/>
    <mergeCell ref="L118:N118"/>
    <mergeCell ref="A58:N58"/>
    <mergeCell ref="A59:N59"/>
    <mergeCell ref="H62:J62"/>
    <mergeCell ref="L62:N62"/>
    <mergeCell ref="A113:N113"/>
    <mergeCell ref="A114:N114"/>
    <mergeCell ref="A57:N57"/>
    <mergeCell ref="A1:N1"/>
    <mergeCell ref="A2:N2"/>
    <mergeCell ref="A3:N3"/>
    <mergeCell ref="H6:J6"/>
    <mergeCell ref="L6:N6"/>
  </mergeCells>
  <pageMargins left="0.9" right="0.5" top="0.5" bottom="0.6" header="0.49" footer="0.4"/>
  <pageSetup paperSize="9" scale="90" firstPageNumber="2" fitToHeight="0" orientation="portrait" blackAndWhite="1" useFirstPageNumber="1" horizontalDpi="1200" verticalDpi="1200" r:id="rId1"/>
  <headerFooter>
    <oddFooter>&amp;R&amp;"Times New Roman,Regular"&amp;10   &amp;P</oddFooter>
  </headerFooter>
  <rowBreaks count="2" manualBreakCount="2">
    <brk id="56" max="17" man="1"/>
    <brk id="112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GX136"/>
  <sheetViews>
    <sheetView topLeftCell="A100" zoomScale="110" zoomScaleNormal="110" zoomScaleSheetLayoutView="90" workbookViewId="0">
      <selection activeCell="E89" sqref="E89"/>
    </sheetView>
  </sheetViews>
  <sheetFormatPr defaultColWidth="9.1640625" defaultRowHeight="15" customHeight="1"/>
  <cols>
    <col min="1" max="1" width="1.83203125" style="15" customWidth="1"/>
    <col min="2" max="2" width="1.83203125" style="18" customWidth="1"/>
    <col min="3" max="4" width="1.83203125" style="17" customWidth="1"/>
    <col min="5" max="5" width="29.83203125" style="17" customWidth="1"/>
    <col min="6" max="6" width="7.5" style="16" customWidth="1"/>
    <col min="7" max="7" width="0.6640625" style="17" customWidth="1"/>
    <col min="8" max="8" width="14.83203125" style="31" customWidth="1"/>
    <col min="9" max="9" width="0.6640625" style="12" customWidth="1"/>
    <col min="10" max="10" width="14.83203125" style="31" customWidth="1"/>
    <col min="11" max="11" width="0.6640625" style="12" customWidth="1"/>
    <col min="12" max="12" width="14.83203125" style="31" customWidth="1"/>
    <col min="13" max="13" width="0.6640625" style="12" customWidth="1"/>
    <col min="14" max="14" width="14.83203125" style="31" customWidth="1"/>
    <col min="15" max="15" width="9.33203125" style="9" customWidth="1"/>
    <col min="16" max="206" width="9.1640625" style="9"/>
    <col min="207" max="210" width="1.83203125" style="9" customWidth="1"/>
    <col min="211" max="211" width="39.33203125" style="9" customWidth="1"/>
    <col min="212" max="212" width="6.5" style="9" customWidth="1"/>
    <col min="213" max="213" width="1" style="9" customWidth="1"/>
    <col min="214" max="214" width="11.33203125" style="9" customWidth="1"/>
    <col min="215" max="215" width="1" style="9" customWidth="1"/>
    <col min="216" max="216" width="11.33203125" style="9" customWidth="1"/>
    <col min="217" max="217" width="1" style="9" customWidth="1"/>
    <col min="218" max="218" width="11.33203125" style="9" customWidth="1"/>
    <col min="219" max="219" width="1" style="9" customWidth="1"/>
    <col min="220" max="220" width="11.33203125" style="9" customWidth="1"/>
    <col min="221" max="221" width="9.33203125" style="9" customWidth="1"/>
    <col min="222" max="223" width="9.5" style="9" customWidth="1"/>
    <col min="224" max="228" width="9.1640625" style="9"/>
    <col min="229" max="229" width="9.33203125" style="9" customWidth="1"/>
    <col min="230" max="230" width="9.1640625" style="9"/>
    <col min="231" max="231" width="9.33203125" style="9" customWidth="1"/>
    <col min="232" max="234" width="9.1640625" style="9"/>
    <col min="235" max="235" width="8.83203125" style="9" customWidth="1"/>
    <col min="236" max="462" width="9.1640625" style="9"/>
    <col min="463" max="466" width="1.83203125" style="9" customWidth="1"/>
    <col min="467" max="467" width="39.33203125" style="9" customWidth="1"/>
    <col min="468" max="468" width="6.5" style="9" customWidth="1"/>
    <col min="469" max="469" width="1" style="9" customWidth="1"/>
    <col min="470" max="470" width="11.33203125" style="9" customWidth="1"/>
    <col min="471" max="471" width="1" style="9" customWidth="1"/>
    <col min="472" max="472" width="11.33203125" style="9" customWidth="1"/>
    <col min="473" max="473" width="1" style="9" customWidth="1"/>
    <col min="474" max="474" width="11.33203125" style="9" customWidth="1"/>
    <col min="475" max="475" width="1" style="9" customWidth="1"/>
    <col min="476" max="476" width="11.33203125" style="9" customWidth="1"/>
    <col min="477" max="477" width="9.33203125" style="9" customWidth="1"/>
    <col min="478" max="479" width="9.5" style="9" customWidth="1"/>
    <col min="480" max="484" width="9.1640625" style="9"/>
    <col min="485" max="485" width="9.33203125" style="9" customWidth="1"/>
    <col min="486" max="486" width="9.1640625" style="9"/>
    <col min="487" max="487" width="9.33203125" style="9" customWidth="1"/>
    <col min="488" max="490" width="9.1640625" style="9"/>
    <col min="491" max="491" width="8.83203125" style="9" customWidth="1"/>
    <col min="492" max="718" width="9.1640625" style="9"/>
    <col min="719" max="722" width="1.83203125" style="9" customWidth="1"/>
    <col min="723" max="723" width="39.33203125" style="9" customWidth="1"/>
    <col min="724" max="724" width="6.5" style="9" customWidth="1"/>
    <col min="725" max="725" width="1" style="9" customWidth="1"/>
    <col min="726" max="726" width="11.33203125" style="9" customWidth="1"/>
    <col min="727" max="727" width="1" style="9" customWidth="1"/>
    <col min="728" max="728" width="11.33203125" style="9" customWidth="1"/>
    <col min="729" max="729" width="1" style="9" customWidth="1"/>
    <col min="730" max="730" width="11.33203125" style="9" customWidth="1"/>
    <col min="731" max="731" width="1" style="9" customWidth="1"/>
    <col min="732" max="732" width="11.33203125" style="9" customWidth="1"/>
    <col min="733" max="733" width="9.33203125" style="9" customWidth="1"/>
    <col min="734" max="735" width="9.5" style="9" customWidth="1"/>
    <col min="736" max="740" width="9.1640625" style="9"/>
    <col min="741" max="741" width="9.33203125" style="9" customWidth="1"/>
    <col min="742" max="742" width="9.1640625" style="9"/>
    <col min="743" max="743" width="9.33203125" style="9" customWidth="1"/>
    <col min="744" max="746" width="9.1640625" style="9"/>
    <col min="747" max="747" width="8.83203125" style="9" customWidth="1"/>
    <col min="748" max="974" width="9.1640625" style="9"/>
    <col min="975" max="978" width="1.83203125" style="9" customWidth="1"/>
    <col min="979" max="979" width="39.33203125" style="9" customWidth="1"/>
    <col min="980" max="980" width="6.5" style="9" customWidth="1"/>
    <col min="981" max="981" width="1" style="9" customWidth="1"/>
    <col min="982" max="982" width="11.33203125" style="9" customWidth="1"/>
    <col min="983" max="983" width="1" style="9" customWidth="1"/>
    <col min="984" max="984" width="11.33203125" style="9" customWidth="1"/>
    <col min="985" max="985" width="1" style="9" customWidth="1"/>
    <col min="986" max="986" width="11.33203125" style="9" customWidth="1"/>
    <col min="987" max="987" width="1" style="9" customWidth="1"/>
    <col min="988" max="988" width="11.33203125" style="9" customWidth="1"/>
    <col min="989" max="989" width="9.33203125" style="9" customWidth="1"/>
    <col min="990" max="991" width="9.5" style="9" customWidth="1"/>
    <col min="992" max="996" width="9.1640625" style="9"/>
    <col min="997" max="997" width="9.33203125" style="9" customWidth="1"/>
    <col min="998" max="998" width="9.1640625" style="9"/>
    <col min="999" max="999" width="9.33203125" style="9" customWidth="1"/>
    <col min="1000" max="1002" width="9.1640625" style="9"/>
    <col min="1003" max="1003" width="8.83203125" style="9" customWidth="1"/>
    <col min="1004" max="1230" width="9.1640625" style="9"/>
    <col min="1231" max="1234" width="1.83203125" style="9" customWidth="1"/>
    <col min="1235" max="1235" width="39.33203125" style="9" customWidth="1"/>
    <col min="1236" max="1236" width="6.5" style="9" customWidth="1"/>
    <col min="1237" max="1237" width="1" style="9" customWidth="1"/>
    <col min="1238" max="1238" width="11.33203125" style="9" customWidth="1"/>
    <col min="1239" max="1239" width="1" style="9" customWidth="1"/>
    <col min="1240" max="1240" width="11.33203125" style="9" customWidth="1"/>
    <col min="1241" max="1241" width="1" style="9" customWidth="1"/>
    <col min="1242" max="1242" width="11.33203125" style="9" customWidth="1"/>
    <col min="1243" max="1243" width="1" style="9" customWidth="1"/>
    <col min="1244" max="1244" width="11.33203125" style="9" customWidth="1"/>
    <col min="1245" max="1245" width="9.33203125" style="9" customWidth="1"/>
    <col min="1246" max="1247" width="9.5" style="9" customWidth="1"/>
    <col min="1248" max="1252" width="9.1640625" style="9"/>
    <col min="1253" max="1253" width="9.33203125" style="9" customWidth="1"/>
    <col min="1254" max="1254" width="9.1640625" style="9"/>
    <col min="1255" max="1255" width="9.33203125" style="9" customWidth="1"/>
    <col min="1256" max="1258" width="9.1640625" style="9"/>
    <col min="1259" max="1259" width="8.83203125" style="9" customWidth="1"/>
    <col min="1260" max="1486" width="9.1640625" style="9"/>
    <col min="1487" max="1490" width="1.83203125" style="9" customWidth="1"/>
    <col min="1491" max="1491" width="39.33203125" style="9" customWidth="1"/>
    <col min="1492" max="1492" width="6.5" style="9" customWidth="1"/>
    <col min="1493" max="1493" width="1" style="9" customWidth="1"/>
    <col min="1494" max="1494" width="11.33203125" style="9" customWidth="1"/>
    <col min="1495" max="1495" width="1" style="9" customWidth="1"/>
    <col min="1496" max="1496" width="11.33203125" style="9" customWidth="1"/>
    <col min="1497" max="1497" width="1" style="9" customWidth="1"/>
    <col min="1498" max="1498" width="11.33203125" style="9" customWidth="1"/>
    <col min="1499" max="1499" width="1" style="9" customWidth="1"/>
    <col min="1500" max="1500" width="11.33203125" style="9" customWidth="1"/>
    <col min="1501" max="1501" width="9.33203125" style="9" customWidth="1"/>
    <col min="1502" max="1503" width="9.5" style="9" customWidth="1"/>
    <col min="1504" max="1508" width="9.1640625" style="9"/>
    <col min="1509" max="1509" width="9.33203125" style="9" customWidth="1"/>
    <col min="1510" max="1510" width="9.1640625" style="9"/>
    <col min="1511" max="1511" width="9.33203125" style="9" customWidth="1"/>
    <col min="1512" max="1514" width="9.1640625" style="9"/>
    <col min="1515" max="1515" width="8.83203125" style="9" customWidth="1"/>
    <col min="1516" max="1742" width="9.1640625" style="9"/>
    <col min="1743" max="1746" width="1.83203125" style="9" customWidth="1"/>
    <col min="1747" max="1747" width="39.33203125" style="9" customWidth="1"/>
    <col min="1748" max="1748" width="6.5" style="9" customWidth="1"/>
    <col min="1749" max="1749" width="1" style="9" customWidth="1"/>
    <col min="1750" max="1750" width="11.33203125" style="9" customWidth="1"/>
    <col min="1751" max="1751" width="1" style="9" customWidth="1"/>
    <col min="1752" max="1752" width="11.33203125" style="9" customWidth="1"/>
    <col min="1753" max="1753" width="1" style="9" customWidth="1"/>
    <col min="1754" max="1754" width="11.33203125" style="9" customWidth="1"/>
    <col min="1755" max="1755" width="1" style="9" customWidth="1"/>
    <col min="1756" max="1756" width="11.33203125" style="9" customWidth="1"/>
    <col min="1757" max="1757" width="9.33203125" style="9" customWidth="1"/>
    <col min="1758" max="1759" width="9.5" style="9" customWidth="1"/>
    <col min="1760" max="1764" width="9.1640625" style="9"/>
    <col min="1765" max="1765" width="9.33203125" style="9" customWidth="1"/>
    <col min="1766" max="1766" width="9.1640625" style="9"/>
    <col min="1767" max="1767" width="9.33203125" style="9" customWidth="1"/>
    <col min="1768" max="1770" width="9.1640625" style="9"/>
    <col min="1771" max="1771" width="8.83203125" style="9" customWidth="1"/>
    <col min="1772" max="1998" width="9.1640625" style="9"/>
    <col min="1999" max="2002" width="1.83203125" style="9" customWidth="1"/>
    <col min="2003" max="2003" width="39.33203125" style="9" customWidth="1"/>
    <col min="2004" max="2004" width="6.5" style="9" customWidth="1"/>
    <col min="2005" max="2005" width="1" style="9" customWidth="1"/>
    <col min="2006" max="2006" width="11.33203125" style="9" customWidth="1"/>
    <col min="2007" max="2007" width="1" style="9" customWidth="1"/>
    <col min="2008" max="2008" width="11.33203125" style="9" customWidth="1"/>
    <col min="2009" max="2009" width="1" style="9" customWidth="1"/>
    <col min="2010" max="2010" width="11.33203125" style="9" customWidth="1"/>
    <col min="2011" max="2011" width="1" style="9" customWidth="1"/>
    <col min="2012" max="2012" width="11.33203125" style="9" customWidth="1"/>
    <col min="2013" max="2013" width="9.33203125" style="9" customWidth="1"/>
    <col min="2014" max="2015" width="9.5" style="9" customWidth="1"/>
    <col min="2016" max="2020" width="9.1640625" style="9"/>
    <col min="2021" max="2021" width="9.33203125" style="9" customWidth="1"/>
    <col min="2022" max="2022" width="9.1640625" style="9"/>
    <col min="2023" max="2023" width="9.33203125" style="9" customWidth="1"/>
    <col min="2024" max="2026" width="9.1640625" style="9"/>
    <col min="2027" max="2027" width="8.83203125" style="9" customWidth="1"/>
    <col min="2028" max="2254" width="9.1640625" style="9"/>
    <col min="2255" max="2258" width="1.83203125" style="9" customWidth="1"/>
    <col min="2259" max="2259" width="39.33203125" style="9" customWidth="1"/>
    <col min="2260" max="2260" width="6.5" style="9" customWidth="1"/>
    <col min="2261" max="2261" width="1" style="9" customWidth="1"/>
    <col min="2262" max="2262" width="11.33203125" style="9" customWidth="1"/>
    <col min="2263" max="2263" width="1" style="9" customWidth="1"/>
    <col min="2264" max="2264" width="11.33203125" style="9" customWidth="1"/>
    <col min="2265" max="2265" width="1" style="9" customWidth="1"/>
    <col min="2266" max="2266" width="11.33203125" style="9" customWidth="1"/>
    <col min="2267" max="2267" width="1" style="9" customWidth="1"/>
    <col min="2268" max="2268" width="11.33203125" style="9" customWidth="1"/>
    <col min="2269" max="2269" width="9.33203125" style="9" customWidth="1"/>
    <col min="2270" max="2271" width="9.5" style="9" customWidth="1"/>
    <col min="2272" max="2276" width="9.1640625" style="9"/>
    <col min="2277" max="2277" width="9.33203125" style="9" customWidth="1"/>
    <col min="2278" max="2278" width="9.1640625" style="9"/>
    <col min="2279" max="2279" width="9.33203125" style="9" customWidth="1"/>
    <col min="2280" max="2282" width="9.1640625" style="9"/>
    <col min="2283" max="2283" width="8.83203125" style="9" customWidth="1"/>
    <col min="2284" max="2510" width="9.1640625" style="9"/>
    <col min="2511" max="2514" width="1.83203125" style="9" customWidth="1"/>
    <col min="2515" max="2515" width="39.33203125" style="9" customWidth="1"/>
    <col min="2516" max="2516" width="6.5" style="9" customWidth="1"/>
    <col min="2517" max="2517" width="1" style="9" customWidth="1"/>
    <col min="2518" max="2518" width="11.33203125" style="9" customWidth="1"/>
    <col min="2519" max="2519" width="1" style="9" customWidth="1"/>
    <col min="2520" max="2520" width="11.33203125" style="9" customWidth="1"/>
    <col min="2521" max="2521" width="1" style="9" customWidth="1"/>
    <col min="2522" max="2522" width="11.33203125" style="9" customWidth="1"/>
    <col min="2523" max="2523" width="1" style="9" customWidth="1"/>
    <col min="2524" max="2524" width="11.33203125" style="9" customWidth="1"/>
    <col min="2525" max="2525" width="9.33203125" style="9" customWidth="1"/>
    <col min="2526" max="2527" width="9.5" style="9" customWidth="1"/>
    <col min="2528" max="2532" width="9.1640625" style="9"/>
    <col min="2533" max="2533" width="9.33203125" style="9" customWidth="1"/>
    <col min="2534" max="2534" width="9.1640625" style="9"/>
    <col min="2535" max="2535" width="9.33203125" style="9" customWidth="1"/>
    <col min="2536" max="2538" width="9.1640625" style="9"/>
    <col min="2539" max="2539" width="8.83203125" style="9" customWidth="1"/>
    <col min="2540" max="2766" width="9.1640625" style="9"/>
    <col min="2767" max="2770" width="1.83203125" style="9" customWidth="1"/>
    <col min="2771" max="2771" width="39.33203125" style="9" customWidth="1"/>
    <col min="2772" max="2772" width="6.5" style="9" customWidth="1"/>
    <col min="2773" max="2773" width="1" style="9" customWidth="1"/>
    <col min="2774" max="2774" width="11.33203125" style="9" customWidth="1"/>
    <col min="2775" max="2775" width="1" style="9" customWidth="1"/>
    <col min="2776" max="2776" width="11.33203125" style="9" customWidth="1"/>
    <col min="2777" max="2777" width="1" style="9" customWidth="1"/>
    <col min="2778" max="2778" width="11.33203125" style="9" customWidth="1"/>
    <col min="2779" max="2779" width="1" style="9" customWidth="1"/>
    <col min="2780" max="2780" width="11.33203125" style="9" customWidth="1"/>
    <col min="2781" max="2781" width="9.33203125" style="9" customWidth="1"/>
    <col min="2782" max="2783" width="9.5" style="9" customWidth="1"/>
    <col min="2784" max="2788" width="9.1640625" style="9"/>
    <col min="2789" max="2789" width="9.33203125" style="9" customWidth="1"/>
    <col min="2790" max="2790" width="9.1640625" style="9"/>
    <col min="2791" max="2791" width="9.33203125" style="9" customWidth="1"/>
    <col min="2792" max="2794" width="9.1640625" style="9"/>
    <col min="2795" max="2795" width="8.83203125" style="9" customWidth="1"/>
    <col min="2796" max="3022" width="9.1640625" style="9"/>
    <col min="3023" max="3026" width="1.83203125" style="9" customWidth="1"/>
    <col min="3027" max="3027" width="39.33203125" style="9" customWidth="1"/>
    <col min="3028" max="3028" width="6.5" style="9" customWidth="1"/>
    <col min="3029" max="3029" width="1" style="9" customWidth="1"/>
    <col min="3030" max="3030" width="11.33203125" style="9" customWidth="1"/>
    <col min="3031" max="3031" width="1" style="9" customWidth="1"/>
    <col min="3032" max="3032" width="11.33203125" style="9" customWidth="1"/>
    <col min="3033" max="3033" width="1" style="9" customWidth="1"/>
    <col min="3034" max="3034" width="11.33203125" style="9" customWidth="1"/>
    <col min="3035" max="3035" width="1" style="9" customWidth="1"/>
    <col min="3036" max="3036" width="11.33203125" style="9" customWidth="1"/>
    <col min="3037" max="3037" width="9.33203125" style="9" customWidth="1"/>
    <col min="3038" max="3039" width="9.5" style="9" customWidth="1"/>
    <col min="3040" max="3044" width="9.1640625" style="9"/>
    <col min="3045" max="3045" width="9.33203125" style="9" customWidth="1"/>
    <col min="3046" max="3046" width="9.1640625" style="9"/>
    <col min="3047" max="3047" width="9.33203125" style="9" customWidth="1"/>
    <col min="3048" max="3050" width="9.1640625" style="9"/>
    <col min="3051" max="3051" width="8.83203125" style="9" customWidth="1"/>
    <col min="3052" max="3278" width="9.1640625" style="9"/>
    <col min="3279" max="3282" width="1.83203125" style="9" customWidth="1"/>
    <col min="3283" max="3283" width="39.33203125" style="9" customWidth="1"/>
    <col min="3284" max="3284" width="6.5" style="9" customWidth="1"/>
    <col min="3285" max="3285" width="1" style="9" customWidth="1"/>
    <col min="3286" max="3286" width="11.33203125" style="9" customWidth="1"/>
    <col min="3287" max="3287" width="1" style="9" customWidth="1"/>
    <col min="3288" max="3288" width="11.33203125" style="9" customWidth="1"/>
    <col min="3289" max="3289" width="1" style="9" customWidth="1"/>
    <col min="3290" max="3290" width="11.33203125" style="9" customWidth="1"/>
    <col min="3291" max="3291" width="1" style="9" customWidth="1"/>
    <col min="3292" max="3292" width="11.33203125" style="9" customWidth="1"/>
    <col min="3293" max="3293" width="9.33203125" style="9" customWidth="1"/>
    <col min="3294" max="3295" width="9.5" style="9" customWidth="1"/>
    <col min="3296" max="3300" width="9.1640625" style="9"/>
    <col min="3301" max="3301" width="9.33203125" style="9" customWidth="1"/>
    <col min="3302" max="3302" width="9.1640625" style="9"/>
    <col min="3303" max="3303" width="9.33203125" style="9" customWidth="1"/>
    <col min="3304" max="3306" width="9.1640625" style="9"/>
    <col min="3307" max="3307" width="8.83203125" style="9" customWidth="1"/>
    <col min="3308" max="3534" width="9.1640625" style="9"/>
    <col min="3535" max="3538" width="1.83203125" style="9" customWidth="1"/>
    <col min="3539" max="3539" width="39.33203125" style="9" customWidth="1"/>
    <col min="3540" max="3540" width="6.5" style="9" customWidth="1"/>
    <col min="3541" max="3541" width="1" style="9" customWidth="1"/>
    <col min="3542" max="3542" width="11.33203125" style="9" customWidth="1"/>
    <col min="3543" max="3543" width="1" style="9" customWidth="1"/>
    <col min="3544" max="3544" width="11.33203125" style="9" customWidth="1"/>
    <col min="3545" max="3545" width="1" style="9" customWidth="1"/>
    <col min="3546" max="3546" width="11.33203125" style="9" customWidth="1"/>
    <col min="3547" max="3547" width="1" style="9" customWidth="1"/>
    <col min="3548" max="3548" width="11.33203125" style="9" customWidth="1"/>
    <col min="3549" max="3549" width="9.33203125" style="9" customWidth="1"/>
    <col min="3550" max="3551" width="9.5" style="9" customWidth="1"/>
    <col min="3552" max="3556" width="9.1640625" style="9"/>
    <col min="3557" max="3557" width="9.33203125" style="9" customWidth="1"/>
    <col min="3558" max="3558" width="9.1640625" style="9"/>
    <col min="3559" max="3559" width="9.33203125" style="9" customWidth="1"/>
    <col min="3560" max="3562" width="9.1640625" style="9"/>
    <col min="3563" max="3563" width="8.83203125" style="9" customWidth="1"/>
    <col min="3564" max="3790" width="9.1640625" style="9"/>
    <col min="3791" max="3794" width="1.83203125" style="9" customWidth="1"/>
    <col min="3795" max="3795" width="39.33203125" style="9" customWidth="1"/>
    <col min="3796" max="3796" width="6.5" style="9" customWidth="1"/>
    <col min="3797" max="3797" width="1" style="9" customWidth="1"/>
    <col min="3798" max="3798" width="11.33203125" style="9" customWidth="1"/>
    <col min="3799" max="3799" width="1" style="9" customWidth="1"/>
    <col min="3800" max="3800" width="11.33203125" style="9" customWidth="1"/>
    <col min="3801" max="3801" width="1" style="9" customWidth="1"/>
    <col min="3802" max="3802" width="11.33203125" style="9" customWidth="1"/>
    <col min="3803" max="3803" width="1" style="9" customWidth="1"/>
    <col min="3804" max="3804" width="11.33203125" style="9" customWidth="1"/>
    <col min="3805" max="3805" width="9.33203125" style="9" customWidth="1"/>
    <col min="3806" max="3807" width="9.5" style="9" customWidth="1"/>
    <col min="3808" max="3812" width="9.1640625" style="9"/>
    <col min="3813" max="3813" width="9.33203125" style="9" customWidth="1"/>
    <col min="3814" max="3814" width="9.1640625" style="9"/>
    <col min="3815" max="3815" width="9.33203125" style="9" customWidth="1"/>
    <col min="3816" max="3818" width="9.1640625" style="9"/>
    <col min="3819" max="3819" width="8.83203125" style="9" customWidth="1"/>
    <col min="3820" max="4046" width="9.1640625" style="9"/>
    <col min="4047" max="4050" width="1.83203125" style="9" customWidth="1"/>
    <col min="4051" max="4051" width="39.33203125" style="9" customWidth="1"/>
    <col min="4052" max="4052" width="6.5" style="9" customWidth="1"/>
    <col min="4053" max="4053" width="1" style="9" customWidth="1"/>
    <col min="4054" max="4054" width="11.33203125" style="9" customWidth="1"/>
    <col min="4055" max="4055" width="1" style="9" customWidth="1"/>
    <col min="4056" max="4056" width="11.33203125" style="9" customWidth="1"/>
    <col min="4057" max="4057" width="1" style="9" customWidth="1"/>
    <col min="4058" max="4058" width="11.33203125" style="9" customWidth="1"/>
    <col min="4059" max="4059" width="1" style="9" customWidth="1"/>
    <col min="4060" max="4060" width="11.33203125" style="9" customWidth="1"/>
    <col min="4061" max="4061" width="9.33203125" style="9" customWidth="1"/>
    <col min="4062" max="4063" width="9.5" style="9" customWidth="1"/>
    <col min="4064" max="4068" width="9.1640625" style="9"/>
    <col min="4069" max="4069" width="9.33203125" style="9" customWidth="1"/>
    <col min="4070" max="4070" width="9.1640625" style="9"/>
    <col min="4071" max="4071" width="9.33203125" style="9" customWidth="1"/>
    <col min="4072" max="4074" width="9.1640625" style="9"/>
    <col min="4075" max="4075" width="8.83203125" style="9" customWidth="1"/>
    <col min="4076" max="4302" width="9.1640625" style="9"/>
    <col min="4303" max="4306" width="1.83203125" style="9" customWidth="1"/>
    <col min="4307" max="4307" width="39.33203125" style="9" customWidth="1"/>
    <col min="4308" max="4308" width="6.5" style="9" customWidth="1"/>
    <col min="4309" max="4309" width="1" style="9" customWidth="1"/>
    <col min="4310" max="4310" width="11.33203125" style="9" customWidth="1"/>
    <col min="4311" max="4311" width="1" style="9" customWidth="1"/>
    <col min="4312" max="4312" width="11.33203125" style="9" customWidth="1"/>
    <col min="4313" max="4313" width="1" style="9" customWidth="1"/>
    <col min="4314" max="4314" width="11.33203125" style="9" customWidth="1"/>
    <col min="4315" max="4315" width="1" style="9" customWidth="1"/>
    <col min="4316" max="4316" width="11.33203125" style="9" customWidth="1"/>
    <col min="4317" max="4317" width="9.33203125" style="9" customWidth="1"/>
    <col min="4318" max="4319" width="9.5" style="9" customWidth="1"/>
    <col min="4320" max="4324" width="9.1640625" style="9"/>
    <col min="4325" max="4325" width="9.33203125" style="9" customWidth="1"/>
    <col min="4326" max="4326" width="9.1640625" style="9"/>
    <col min="4327" max="4327" width="9.33203125" style="9" customWidth="1"/>
    <col min="4328" max="4330" width="9.1640625" style="9"/>
    <col min="4331" max="4331" width="8.83203125" style="9" customWidth="1"/>
    <col min="4332" max="4558" width="9.1640625" style="9"/>
    <col min="4559" max="4562" width="1.83203125" style="9" customWidth="1"/>
    <col min="4563" max="4563" width="39.33203125" style="9" customWidth="1"/>
    <col min="4564" max="4564" width="6.5" style="9" customWidth="1"/>
    <col min="4565" max="4565" width="1" style="9" customWidth="1"/>
    <col min="4566" max="4566" width="11.33203125" style="9" customWidth="1"/>
    <col min="4567" max="4567" width="1" style="9" customWidth="1"/>
    <col min="4568" max="4568" width="11.33203125" style="9" customWidth="1"/>
    <col min="4569" max="4569" width="1" style="9" customWidth="1"/>
    <col min="4570" max="4570" width="11.33203125" style="9" customWidth="1"/>
    <col min="4571" max="4571" width="1" style="9" customWidth="1"/>
    <col min="4572" max="4572" width="11.33203125" style="9" customWidth="1"/>
    <col min="4573" max="4573" width="9.33203125" style="9" customWidth="1"/>
    <col min="4574" max="4575" width="9.5" style="9" customWidth="1"/>
    <col min="4576" max="4580" width="9.1640625" style="9"/>
    <col min="4581" max="4581" width="9.33203125" style="9" customWidth="1"/>
    <col min="4582" max="4582" width="9.1640625" style="9"/>
    <col min="4583" max="4583" width="9.33203125" style="9" customWidth="1"/>
    <col min="4584" max="4586" width="9.1640625" style="9"/>
    <col min="4587" max="4587" width="8.83203125" style="9" customWidth="1"/>
    <col min="4588" max="4814" width="9.1640625" style="9"/>
    <col min="4815" max="4818" width="1.83203125" style="9" customWidth="1"/>
    <col min="4819" max="4819" width="39.33203125" style="9" customWidth="1"/>
    <col min="4820" max="4820" width="6.5" style="9" customWidth="1"/>
    <col min="4821" max="4821" width="1" style="9" customWidth="1"/>
    <col min="4822" max="4822" width="11.33203125" style="9" customWidth="1"/>
    <col min="4823" max="4823" width="1" style="9" customWidth="1"/>
    <col min="4824" max="4824" width="11.33203125" style="9" customWidth="1"/>
    <col min="4825" max="4825" width="1" style="9" customWidth="1"/>
    <col min="4826" max="4826" width="11.33203125" style="9" customWidth="1"/>
    <col min="4827" max="4827" width="1" style="9" customWidth="1"/>
    <col min="4828" max="4828" width="11.33203125" style="9" customWidth="1"/>
    <col min="4829" max="4829" width="9.33203125" style="9" customWidth="1"/>
    <col min="4830" max="4831" width="9.5" style="9" customWidth="1"/>
    <col min="4832" max="4836" width="9.1640625" style="9"/>
    <col min="4837" max="4837" width="9.33203125" style="9" customWidth="1"/>
    <col min="4838" max="4838" width="9.1640625" style="9"/>
    <col min="4839" max="4839" width="9.33203125" style="9" customWidth="1"/>
    <col min="4840" max="4842" width="9.1640625" style="9"/>
    <col min="4843" max="4843" width="8.83203125" style="9" customWidth="1"/>
    <col min="4844" max="5070" width="9.1640625" style="9"/>
    <col min="5071" max="5074" width="1.83203125" style="9" customWidth="1"/>
    <col min="5075" max="5075" width="39.33203125" style="9" customWidth="1"/>
    <col min="5076" max="5076" width="6.5" style="9" customWidth="1"/>
    <col min="5077" max="5077" width="1" style="9" customWidth="1"/>
    <col min="5078" max="5078" width="11.33203125" style="9" customWidth="1"/>
    <col min="5079" max="5079" width="1" style="9" customWidth="1"/>
    <col min="5080" max="5080" width="11.33203125" style="9" customWidth="1"/>
    <col min="5081" max="5081" width="1" style="9" customWidth="1"/>
    <col min="5082" max="5082" width="11.33203125" style="9" customWidth="1"/>
    <col min="5083" max="5083" width="1" style="9" customWidth="1"/>
    <col min="5084" max="5084" width="11.33203125" style="9" customWidth="1"/>
    <col min="5085" max="5085" width="9.33203125" style="9" customWidth="1"/>
    <col min="5086" max="5087" width="9.5" style="9" customWidth="1"/>
    <col min="5088" max="5092" width="9.1640625" style="9"/>
    <col min="5093" max="5093" width="9.33203125" style="9" customWidth="1"/>
    <col min="5094" max="5094" width="9.1640625" style="9"/>
    <col min="5095" max="5095" width="9.33203125" style="9" customWidth="1"/>
    <col min="5096" max="5098" width="9.1640625" style="9"/>
    <col min="5099" max="5099" width="8.83203125" style="9" customWidth="1"/>
    <col min="5100" max="5326" width="9.1640625" style="9"/>
    <col min="5327" max="5330" width="1.83203125" style="9" customWidth="1"/>
    <col min="5331" max="5331" width="39.33203125" style="9" customWidth="1"/>
    <col min="5332" max="5332" width="6.5" style="9" customWidth="1"/>
    <col min="5333" max="5333" width="1" style="9" customWidth="1"/>
    <col min="5334" max="5334" width="11.33203125" style="9" customWidth="1"/>
    <col min="5335" max="5335" width="1" style="9" customWidth="1"/>
    <col min="5336" max="5336" width="11.33203125" style="9" customWidth="1"/>
    <col min="5337" max="5337" width="1" style="9" customWidth="1"/>
    <col min="5338" max="5338" width="11.33203125" style="9" customWidth="1"/>
    <col min="5339" max="5339" width="1" style="9" customWidth="1"/>
    <col min="5340" max="5340" width="11.33203125" style="9" customWidth="1"/>
    <col min="5341" max="5341" width="9.33203125" style="9" customWidth="1"/>
    <col min="5342" max="5343" width="9.5" style="9" customWidth="1"/>
    <col min="5344" max="5348" width="9.1640625" style="9"/>
    <col min="5349" max="5349" width="9.33203125" style="9" customWidth="1"/>
    <col min="5350" max="5350" width="9.1640625" style="9"/>
    <col min="5351" max="5351" width="9.33203125" style="9" customWidth="1"/>
    <col min="5352" max="5354" width="9.1640625" style="9"/>
    <col min="5355" max="5355" width="8.83203125" style="9" customWidth="1"/>
    <col min="5356" max="5582" width="9.1640625" style="9"/>
    <col min="5583" max="5586" width="1.83203125" style="9" customWidth="1"/>
    <col min="5587" max="5587" width="39.33203125" style="9" customWidth="1"/>
    <col min="5588" max="5588" width="6.5" style="9" customWidth="1"/>
    <col min="5589" max="5589" width="1" style="9" customWidth="1"/>
    <col min="5590" max="5590" width="11.33203125" style="9" customWidth="1"/>
    <col min="5591" max="5591" width="1" style="9" customWidth="1"/>
    <col min="5592" max="5592" width="11.33203125" style="9" customWidth="1"/>
    <col min="5593" max="5593" width="1" style="9" customWidth="1"/>
    <col min="5594" max="5594" width="11.33203125" style="9" customWidth="1"/>
    <col min="5595" max="5595" width="1" style="9" customWidth="1"/>
    <col min="5596" max="5596" width="11.33203125" style="9" customWidth="1"/>
    <col min="5597" max="5597" width="9.33203125" style="9" customWidth="1"/>
    <col min="5598" max="5599" width="9.5" style="9" customWidth="1"/>
    <col min="5600" max="5604" width="9.1640625" style="9"/>
    <col min="5605" max="5605" width="9.33203125" style="9" customWidth="1"/>
    <col min="5606" max="5606" width="9.1640625" style="9"/>
    <col min="5607" max="5607" width="9.33203125" style="9" customWidth="1"/>
    <col min="5608" max="5610" width="9.1640625" style="9"/>
    <col min="5611" max="5611" width="8.83203125" style="9" customWidth="1"/>
    <col min="5612" max="5838" width="9.1640625" style="9"/>
    <col min="5839" max="5842" width="1.83203125" style="9" customWidth="1"/>
    <col min="5843" max="5843" width="39.33203125" style="9" customWidth="1"/>
    <col min="5844" max="5844" width="6.5" style="9" customWidth="1"/>
    <col min="5845" max="5845" width="1" style="9" customWidth="1"/>
    <col min="5846" max="5846" width="11.33203125" style="9" customWidth="1"/>
    <col min="5847" max="5847" width="1" style="9" customWidth="1"/>
    <col min="5848" max="5848" width="11.33203125" style="9" customWidth="1"/>
    <col min="5849" max="5849" width="1" style="9" customWidth="1"/>
    <col min="5850" max="5850" width="11.33203125" style="9" customWidth="1"/>
    <col min="5851" max="5851" width="1" style="9" customWidth="1"/>
    <col min="5852" max="5852" width="11.33203125" style="9" customWidth="1"/>
    <col min="5853" max="5853" width="9.33203125" style="9" customWidth="1"/>
    <col min="5854" max="5855" width="9.5" style="9" customWidth="1"/>
    <col min="5856" max="5860" width="9.1640625" style="9"/>
    <col min="5861" max="5861" width="9.33203125" style="9" customWidth="1"/>
    <col min="5862" max="5862" width="9.1640625" style="9"/>
    <col min="5863" max="5863" width="9.33203125" style="9" customWidth="1"/>
    <col min="5864" max="5866" width="9.1640625" style="9"/>
    <col min="5867" max="5867" width="8.83203125" style="9" customWidth="1"/>
    <col min="5868" max="6094" width="9.1640625" style="9"/>
    <col min="6095" max="6098" width="1.83203125" style="9" customWidth="1"/>
    <col min="6099" max="6099" width="39.33203125" style="9" customWidth="1"/>
    <col min="6100" max="6100" width="6.5" style="9" customWidth="1"/>
    <col min="6101" max="6101" width="1" style="9" customWidth="1"/>
    <col min="6102" max="6102" width="11.33203125" style="9" customWidth="1"/>
    <col min="6103" max="6103" width="1" style="9" customWidth="1"/>
    <col min="6104" max="6104" width="11.33203125" style="9" customWidth="1"/>
    <col min="6105" max="6105" width="1" style="9" customWidth="1"/>
    <col min="6106" max="6106" width="11.33203125" style="9" customWidth="1"/>
    <col min="6107" max="6107" width="1" style="9" customWidth="1"/>
    <col min="6108" max="6108" width="11.33203125" style="9" customWidth="1"/>
    <col min="6109" max="6109" width="9.33203125" style="9" customWidth="1"/>
    <col min="6110" max="6111" width="9.5" style="9" customWidth="1"/>
    <col min="6112" max="6116" width="9.1640625" style="9"/>
    <col min="6117" max="6117" width="9.33203125" style="9" customWidth="1"/>
    <col min="6118" max="6118" width="9.1640625" style="9"/>
    <col min="6119" max="6119" width="9.33203125" style="9" customWidth="1"/>
    <col min="6120" max="6122" width="9.1640625" style="9"/>
    <col min="6123" max="6123" width="8.83203125" style="9" customWidth="1"/>
    <col min="6124" max="6350" width="9.1640625" style="9"/>
    <col min="6351" max="6354" width="1.83203125" style="9" customWidth="1"/>
    <col min="6355" max="6355" width="39.33203125" style="9" customWidth="1"/>
    <col min="6356" max="6356" width="6.5" style="9" customWidth="1"/>
    <col min="6357" max="6357" width="1" style="9" customWidth="1"/>
    <col min="6358" max="6358" width="11.33203125" style="9" customWidth="1"/>
    <col min="6359" max="6359" width="1" style="9" customWidth="1"/>
    <col min="6360" max="6360" width="11.33203125" style="9" customWidth="1"/>
    <col min="6361" max="6361" width="1" style="9" customWidth="1"/>
    <col min="6362" max="6362" width="11.33203125" style="9" customWidth="1"/>
    <col min="6363" max="6363" width="1" style="9" customWidth="1"/>
    <col min="6364" max="6364" width="11.33203125" style="9" customWidth="1"/>
    <col min="6365" max="6365" width="9.33203125" style="9" customWidth="1"/>
    <col min="6366" max="6367" width="9.5" style="9" customWidth="1"/>
    <col min="6368" max="6372" width="9.1640625" style="9"/>
    <col min="6373" max="6373" width="9.33203125" style="9" customWidth="1"/>
    <col min="6374" max="6374" width="9.1640625" style="9"/>
    <col min="6375" max="6375" width="9.33203125" style="9" customWidth="1"/>
    <col min="6376" max="6378" width="9.1640625" style="9"/>
    <col min="6379" max="6379" width="8.83203125" style="9" customWidth="1"/>
    <col min="6380" max="6606" width="9.1640625" style="9"/>
    <col min="6607" max="6610" width="1.83203125" style="9" customWidth="1"/>
    <col min="6611" max="6611" width="39.33203125" style="9" customWidth="1"/>
    <col min="6612" max="6612" width="6.5" style="9" customWidth="1"/>
    <col min="6613" max="6613" width="1" style="9" customWidth="1"/>
    <col min="6614" max="6614" width="11.33203125" style="9" customWidth="1"/>
    <col min="6615" max="6615" width="1" style="9" customWidth="1"/>
    <col min="6616" max="6616" width="11.33203125" style="9" customWidth="1"/>
    <col min="6617" max="6617" width="1" style="9" customWidth="1"/>
    <col min="6618" max="6618" width="11.33203125" style="9" customWidth="1"/>
    <col min="6619" max="6619" width="1" style="9" customWidth="1"/>
    <col min="6620" max="6620" width="11.33203125" style="9" customWidth="1"/>
    <col min="6621" max="6621" width="9.33203125" style="9" customWidth="1"/>
    <col min="6622" max="6623" width="9.5" style="9" customWidth="1"/>
    <col min="6624" max="6628" width="9.1640625" style="9"/>
    <col min="6629" max="6629" width="9.33203125" style="9" customWidth="1"/>
    <col min="6630" max="6630" width="9.1640625" style="9"/>
    <col min="6631" max="6631" width="9.33203125" style="9" customWidth="1"/>
    <col min="6632" max="6634" width="9.1640625" style="9"/>
    <col min="6635" max="6635" width="8.83203125" style="9" customWidth="1"/>
    <col min="6636" max="6862" width="9.1640625" style="9"/>
    <col min="6863" max="6866" width="1.83203125" style="9" customWidth="1"/>
    <col min="6867" max="6867" width="39.33203125" style="9" customWidth="1"/>
    <col min="6868" max="6868" width="6.5" style="9" customWidth="1"/>
    <col min="6869" max="6869" width="1" style="9" customWidth="1"/>
    <col min="6870" max="6870" width="11.33203125" style="9" customWidth="1"/>
    <col min="6871" max="6871" width="1" style="9" customWidth="1"/>
    <col min="6872" max="6872" width="11.33203125" style="9" customWidth="1"/>
    <col min="6873" max="6873" width="1" style="9" customWidth="1"/>
    <col min="6874" max="6874" width="11.33203125" style="9" customWidth="1"/>
    <col min="6875" max="6875" width="1" style="9" customWidth="1"/>
    <col min="6876" max="6876" width="11.33203125" style="9" customWidth="1"/>
    <col min="6877" max="6877" width="9.33203125" style="9" customWidth="1"/>
    <col min="6878" max="6879" width="9.5" style="9" customWidth="1"/>
    <col min="6880" max="6884" width="9.1640625" style="9"/>
    <col min="6885" max="6885" width="9.33203125" style="9" customWidth="1"/>
    <col min="6886" max="6886" width="9.1640625" style="9"/>
    <col min="6887" max="6887" width="9.33203125" style="9" customWidth="1"/>
    <col min="6888" max="6890" width="9.1640625" style="9"/>
    <col min="6891" max="6891" width="8.83203125" style="9" customWidth="1"/>
    <col min="6892" max="7118" width="9.1640625" style="9"/>
    <col min="7119" max="7122" width="1.83203125" style="9" customWidth="1"/>
    <col min="7123" max="7123" width="39.33203125" style="9" customWidth="1"/>
    <col min="7124" max="7124" width="6.5" style="9" customWidth="1"/>
    <col min="7125" max="7125" width="1" style="9" customWidth="1"/>
    <col min="7126" max="7126" width="11.33203125" style="9" customWidth="1"/>
    <col min="7127" max="7127" width="1" style="9" customWidth="1"/>
    <col min="7128" max="7128" width="11.33203125" style="9" customWidth="1"/>
    <col min="7129" max="7129" width="1" style="9" customWidth="1"/>
    <col min="7130" max="7130" width="11.33203125" style="9" customWidth="1"/>
    <col min="7131" max="7131" width="1" style="9" customWidth="1"/>
    <col min="7132" max="7132" width="11.33203125" style="9" customWidth="1"/>
    <col min="7133" max="7133" width="9.33203125" style="9" customWidth="1"/>
    <col min="7134" max="7135" width="9.5" style="9" customWidth="1"/>
    <col min="7136" max="7140" width="9.1640625" style="9"/>
    <col min="7141" max="7141" width="9.33203125" style="9" customWidth="1"/>
    <col min="7142" max="7142" width="9.1640625" style="9"/>
    <col min="7143" max="7143" width="9.33203125" style="9" customWidth="1"/>
    <col min="7144" max="7146" width="9.1640625" style="9"/>
    <col min="7147" max="7147" width="8.83203125" style="9" customWidth="1"/>
    <col min="7148" max="7374" width="9.1640625" style="9"/>
    <col min="7375" max="7378" width="1.83203125" style="9" customWidth="1"/>
    <col min="7379" max="7379" width="39.33203125" style="9" customWidth="1"/>
    <col min="7380" max="7380" width="6.5" style="9" customWidth="1"/>
    <col min="7381" max="7381" width="1" style="9" customWidth="1"/>
    <col min="7382" max="7382" width="11.33203125" style="9" customWidth="1"/>
    <col min="7383" max="7383" width="1" style="9" customWidth="1"/>
    <col min="7384" max="7384" width="11.33203125" style="9" customWidth="1"/>
    <col min="7385" max="7385" width="1" style="9" customWidth="1"/>
    <col min="7386" max="7386" width="11.33203125" style="9" customWidth="1"/>
    <col min="7387" max="7387" width="1" style="9" customWidth="1"/>
    <col min="7388" max="7388" width="11.33203125" style="9" customWidth="1"/>
    <col min="7389" max="7389" width="9.33203125" style="9" customWidth="1"/>
    <col min="7390" max="7391" width="9.5" style="9" customWidth="1"/>
    <col min="7392" max="7396" width="9.1640625" style="9"/>
    <col min="7397" max="7397" width="9.33203125" style="9" customWidth="1"/>
    <col min="7398" max="7398" width="9.1640625" style="9"/>
    <col min="7399" max="7399" width="9.33203125" style="9" customWidth="1"/>
    <col min="7400" max="7402" width="9.1640625" style="9"/>
    <col min="7403" max="7403" width="8.83203125" style="9" customWidth="1"/>
    <col min="7404" max="7630" width="9.1640625" style="9"/>
    <col min="7631" max="7634" width="1.83203125" style="9" customWidth="1"/>
    <col min="7635" max="7635" width="39.33203125" style="9" customWidth="1"/>
    <col min="7636" max="7636" width="6.5" style="9" customWidth="1"/>
    <col min="7637" max="7637" width="1" style="9" customWidth="1"/>
    <col min="7638" max="7638" width="11.33203125" style="9" customWidth="1"/>
    <col min="7639" max="7639" width="1" style="9" customWidth="1"/>
    <col min="7640" max="7640" width="11.33203125" style="9" customWidth="1"/>
    <col min="7641" max="7641" width="1" style="9" customWidth="1"/>
    <col min="7642" max="7642" width="11.33203125" style="9" customWidth="1"/>
    <col min="7643" max="7643" width="1" style="9" customWidth="1"/>
    <col min="7644" max="7644" width="11.33203125" style="9" customWidth="1"/>
    <col min="7645" max="7645" width="9.33203125" style="9" customWidth="1"/>
    <col min="7646" max="7647" width="9.5" style="9" customWidth="1"/>
    <col min="7648" max="7652" width="9.1640625" style="9"/>
    <col min="7653" max="7653" width="9.33203125" style="9" customWidth="1"/>
    <col min="7654" max="7654" width="9.1640625" style="9"/>
    <col min="7655" max="7655" width="9.33203125" style="9" customWidth="1"/>
    <col min="7656" max="7658" width="9.1640625" style="9"/>
    <col min="7659" max="7659" width="8.83203125" style="9" customWidth="1"/>
    <col min="7660" max="7886" width="9.1640625" style="9"/>
    <col min="7887" max="7890" width="1.83203125" style="9" customWidth="1"/>
    <col min="7891" max="7891" width="39.33203125" style="9" customWidth="1"/>
    <col min="7892" max="7892" width="6.5" style="9" customWidth="1"/>
    <col min="7893" max="7893" width="1" style="9" customWidth="1"/>
    <col min="7894" max="7894" width="11.33203125" style="9" customWidth="1"/>
    <col min="7895" max="7895" width="1" style="9" customWidth="1"/>
    <col min="7896" max="7896" width="11.33203125" style="9" customWidth="1"/>
    <col min="7897" max="7897" width="1" style="9" customWidth="1"/>
    <col min="7898" max="7898" width="11.33203125" style="9" customWidth="1"/>
    <col min="7899" max="7899" width="1" style="9" customWidth="1"/>
    <col min="7900" max="7900" width="11.33203125" style="9" customWidth="1"/>
    <col min="7901" max="7901" width="9.33203125" style="9" customWidth="1"/>
    <col min="7902" max="7903" width="9.5" style="9" customWidth="1"/>
    <col min="7904" max="7908" width="9.1640625" style="9"/>
    <col min="7909" max="7909" width="9.33203125" style="9" customWidth="1"/>
    <col min="7910" max="7910" width="9.1640625" style="9"/>
    <col min="7911" max="7911" width="9.33203125" style="9" customWidth="1"/>
    <col min="7912" max="7914" width="9.1640625" style="9"/>
    <col min="7915" max="7915" width="8.83203125" style="9" customWidth="1"/>
    <col min="7916" max="8142" width="9.1640625" style="9"/>
    <col min="8143" max="8146" width="1.83203125" style="9" customWidth="1"/>
    <col min="8147" max="8147" width="39.33203125" style="9" customWidth="1"/>
    <col min="8148" max="8148" width="6.5" style="9" customWidth="1"/>
    <col min="8149" max="8149" width="1" style="9" customWidth="1"/>
    <col min="8150" max="8150" width="11.33203125" style="9" customWidth="1"/>
    <col min="8151" max="8151" width="1" style="9" customWidth="1"/>
    <col min="8152" max="8152" width="11.33203125" style="9" customWidth="1"/>
    <col min="8153" max="8153" width="1" style="9" customWidth="1"/>
    <col min="8154" max="8154" width="11.33203125" style="9" customWidth="1"/>
    <col min="8155" max="8155" width="1" style="9" customWidth="1"/>
    <col min="8156" max="8156" width="11.33203125" style="9" customWidth="1"/>
    <col min="8157" max="8157" width="9.33203125" style="9" customWidth="1"/>
    <col min="8158" max="8159" width="9.5" style="9" customWidth="1"/>
    <col min="8160" max="8164" width="9.1640625" style="9"/>
    <col min="8165" max="8165" width="9.33203125" style="9" customWidth="1"/>
    <col min="8166" max="8166" width="9.1640625" style="9"/>
    <col min="8167" max="8167" width="9.33203125" style="9" customWidth="1"/>
    <col min="8168" max="8170" width="9.1640625" style="9"/>
    <col min="8171" max="8171" width="8.83203125" style="9" customWidth="1"/>
    <col min="8172" max="8398" width="9.1640625" style="9"/>
    <col min="8399" max="8402" width="1.83203125" style="9" customWidth="1"/>
    <col min="8403" max="8403" width="39.33203125" style="9" customWidth="1"/>
    <col min="8404" max="8404" width="6.5" style="9" customWidth="1"/>
    <col min="8405" max="8405" width="1" style="9" customWidth="1"/>
    <col min="8406" max="8406" width="11.33203125" style="9" customWidth="1"/>
    <col min="8407" max="8407" width="1" style="9" customWidth="1"/>
    <col min="8408" max="8408" width="11.33203125" style="9" customWidth="1"/>
    <col min="8409" max="8409" width="1" style="9" customWidth="1"/>
    <col min="8410" max="8410" width="11.33203125" style="9" customWidth="1"/>
    <col min="8411" max="8411" width="1" style="9" customWidth="1"/>
    <col min="8412" max="8412" width="11.33203125" style="9" customWidth="1"/>
    <col min="8413" max="8413" width="9.33203125" style="9" customWidth="1"/>
    <col min="8414" max="8415" width="9.5" style="9" customWidth="1"/>
    <col min="8416" max="8420" width="9.1640625" style="9"/>
    <col min="8421" max="8421" width="9.33203125" style="9" customWidth="1"/>
    <col min="8422" max="8422" width="9.1640625" style="9"/>
    <col min="8423" max="8423" width="9.33203125" style="9" customWidth="1"/>
    <col min="8424" max="8426" width="9.1640625" style="9"/>
    <col min="8427" max="8427" width="8.83203125" style="9" customWidth="1"/>
    <col min="8428" max="8654" width="9.1640625" style="9"/>
    <col min="8655" max="8658" width="1.83203125" style="9" customWidth="1"/>
    <col min="8659" max="8659" width="39.33203125" style="9" customWidth="1"/>
    <col min="8660" max="8660" width="6.5" style="9" customWidth="1"/>
    <col min="8661" max="8661" width="1" style="9" customWidth="1"/>
    <col min="8662" max="8662" width="11.33203125" style="9" customWidth="1"/>
    <col min="8663" max="8663" width="1" style="9" customWidth="1"/>
    <col min="8664" max="8664" width="11.33203125" style="9" customWidth="1"/>
    <col min="8665" max="8665" width="1" style="9" customWidth="1"/>
    <col min="8666" max="8666" width="11.33203125" style="9" customWidth="1"/>
    <col min="8667" max="8667" width="1" style="9" customWidth="1"/>
    <col min="8668" max="8668" width="11.33203125" style="9" customWidth="1"/>
    <col min="8669" max="8669" width="9.33203125" style="9" customWidth="1"/>
    <col min="8670" max="8671" width="9.5" style="9" customWidth="1"/>
    <col min="8672" max="8676" width="9.1640625" style="9"/>
    <col min="8677" max="8677" width="9.33203125" style="9" customWidth="1"/>
    <col min="8678" max="8678" width="9.1640625" style="9"/>
    <col min="8679" max="8679" width="9.33203125" style="9" customWidth="1"/>
    <col min="8680" max="8682" width="9.1640625" style="9"/>
    <col min="8683" max="8683" width="8.83203125" style="9" customWidth="1"/>
    <col min="8684" max="8910" width="9.1640625" style="9"/>
    <col min="8911" max="8914" width="1.83203125" style="9" customWidth="1"/>
    <col min="8915" max="8915" width="39.33203125" style="9" customWidth="1"/>
    <col min="8916" max="8916" width="6.5" style="9" customWidth="1"/>
    <col min="8917" max="8917" width="1" style="9" customWidth="1"/>
    <col min="8918" max="8918" width="11.33203125" style="9" customWidth="1"/>
    <col min="8919" max="8919" width="1" style="9" customWidth="1"/>
    <col min="8920" max="8920" width="11.33203125" style="9" customWidth="1"/>
    <col min="8921" max="8921" width="1" style="9" customWidth="1"/>
    <col min="8922" max="8922" width="11.33203125" style="9" customWidth="1"/>
    <col min="8923" max="8923" width="1" style="9" customWidth="1"/>
    <col min="8924" max="8924" width="11.33203125" style="9" customWidth="1"/>
    <col min="8925" max="8925" width="9.33203125" style="9" customWidth="1"/>
    <col min="8926" max="8927" width="9.5" style="9" customWidth="1"/>
    <col min="8928" max="8932" width="9.1640625" style="9"/>
    <col min="8933" max="8933" width="9.33203125" style="9" customWidth="1"/>
    <col min="8934" max="8934" width="9.1640625" style="9"/>
    <col min="8935" max="8935" width="9.33203125" style="9" customWidth="1"/>
    <col min="8936" max="8938" width="9.1640625" style="9"/>
    <col min="8939" max="8939" width="8.83203125" style="9" customWidth="1"/>
    <col min="8940" max="9166" width="9.1640625" style="9"/>
    <col min="9167" max="9170" width="1.83203125" style="9" customWidth="1"/>
    <col min="9171" max="9171" width="39.33203125" style="9" customWidth="1"/>
    <col min="9172" max="9172" width="6.5" style="9" customWidth="1"/>
    <col min="9173" max="9173" width="1" style="9" customWidth="1"/>
    <col min="9174" max="9174" width="11.33203125" style="9" customWidth="1"/>
    <col min="9175" max="9175" width="1" style="9" customWidth="1"/>
    <col min="9176" max="9176" width="11.33203125" style="9" customWidth="1"/>
    <col min="9177" max="9177" width="1" style="9" customWidth="1"/>
    <col min="9178" max="9178" width="11.33203125" style="9" customWidth="1"/>
    <col min="9179" max="9179" width="1" style="9" customWidth="1"/>
    <col min="9180" max="9180" width="11.33203125" style="9" customWidth="1"/>
    <col min="9181" max="9181" width="9.33203125" style="9" customWidth="1"/>
    <col min="9182" max="9183" width="9.5" style="9" customWidth="1"/>
    <col min="9184" max="9188" width="9.1640625" style="9"/>
    <col min="9189" max="9189" width="9.33203125" style="9" customWidth="1"/>
    <col min="9190" max="9190" width="9.1640625" style="9"/>
    <col min="9191" max="9191" width="9.33203125" style="9" customWidth="1"/>
    <col min="9192" max="9194" width="9.1640625" style="9"/>
    <col min="9195" max="9195" width="8.83203125" style="9" customWidth="1"/>
    <col min="9196" max="9422" width="9.1640625" style="9"/>
    <col min="9423" max="9426" width="1.83203125" style="9" customWidth="1"/>
    <col min="9427" max="9427" width="39.33203125" style="9" customWidth="1"/>
    <col min="9428" max="9428" width="6.5" style="9" customWidth="1"/>
    <col min="9429" max="9429" width="1" style="9" customWidth="1"/>
    <col min="9430" max="9430" width="11.33203125" style="9" customWidth="1"/>
    <col min="9431" max="9431" width="1" style="9" customWidth="1"/>
    <col min="9432" max="9432" width="11.33203125" style="9" customWidth="1"/>
    <col min="9433" max="9433" width="1" style="9" customWidth="1"/>
    <col min="9434" max="9434" width="11.33203125" style="9" customWidth="1"/>
    <col min="9435" max="9435" width="1" style="9" customWidth="1"/>
    <col min="9436" max="9436" width="11.33203125" style="9" customWidth="1"/>
    <col min="9437" max="9437" width="9.33203125" style="9" customWidth="1"/>
    <col min="9438" max="9439" width="9.5" style="9" customWidth="1"/>
    <col min="9440" max="9444" width="9.1640625" style="9"/>
    <col min="9445" max="9445" width="9.33203125" style="9" customWidth="1"/>
    <col min="9446" max="9446" width="9.1640625" style="9"/>
    <col min="9447" max="9447" width="9.33203125" style="9" customWidth="1"/>
    <col min="9448" max="9450" width="9.1640625" style="9"/>
    <col min="9451" max="9451" width="8.83203125" style="9" customWidth="1"/>
    <col min="9452" max="9678" width="9.1640625" style="9"/>
    <col min="9679" max="9682" width="1.83203125" style="9" customWidth="1"/>
    <col min="9683" max="9683" width="39.33203125" style="9" customWidth="1"/>
    <col min="9684" max="9684" width="6.5" style="9" customWidth="1"/>
    <col min="9685" max="9685" width="1" style="9" customWidth="1"/>
    <col min="9686" max="9686" width="11.33203125" style="9" customWidth="1"/>
    <col min="9687" max="9687" width="1" style="9" customWidth="1"/>
    <col min="9688" max="9688" width="11.33203125" style="9" customWidth="1"/>
    <col min="9689" max="9689" width="1" style="9" customWidth="1"/>
    <col min="9690" max="9690" width="11.33203125" style="9" customWidth="1"/>
    <col min="9691" max="9691" width="1" style="9" customWidth="1"/>
    <col min="9692" max="9692" width="11.33203125" style="9" customWidth="1"/>
    <col min="9693" max="9693" width="9.33203125" style="9" customWidth="1"/>
    <col min="9694" max="9695" width="9.5" style="9" customWidth="1"/>
    <col min="9696" max="9700" width="9.1640625" style="9"/>
    <col min="9701" max="9701" width="9.33203125" style="9" customWidth="1"/>
    <col min="9702" max="9702" width="9.1640625" style="9"/>
    <col min="9703" max="9703" width="9.33203125" style="9" customWidth="1"/>
    <col min="9704" max="9706" width="9.1640625" style="9"/>
    <col min="9707" max="9707" width="8.83203125" style="9" customWidth="1"/>
    <col min="9708" max="9934" width="9.1640625" style="9"/>
    <col min="9935" max="9938" width="1.83203125" style="9" customWidth="1"/>
    <col min="9939" max="9939" width="39.33203125" style="9" customWidth="1"/>
    <col min="9940" max="9940" width="6.5" style="9" customWidth="1"/>
    <col min="9941" max="9941" width="1" style="9" customWidth="1"/>
    <col min="9942" max="9942" width="11.33203125" style="9" customWidth="1"/>
    <col min="9943" max="9943" width="1" style="9" customWidth="1"/>
    <col min="9944" max="9944" width="11.33203125" style="9" customWidth="1"/>
    <col min="9945" max="9945" width="1" style="9" customWidth="1"/>
    <col min="9946" max="9946" width="11.33203125" style="9" customWidth="1"/>
    <col min="9947" max="9947" width="1" style="9" customWidth="1"/>
    <col min="9948" max="9948" width="11.33203125" style="9" customWidth="1"/>
    <col min="9949" max="9949" width="9.33203125" style="9" customWidth="1"/>
    <col min="9950" max="9951" width="9.5" style="9" customWidth="1"/>
    <col min="9952" max="9956" width="9.1640625" style="9"/>
    <col min="9957" max="9957" width="9.33203125" style="9" customWidth="1"/>
    <col min="9958" max="9958" width="9.1640625" style="9"/>
    <col min="9959" max="9959" width="9.33203125" style="9" customWidth="1"/>
    <col min="9960" max="9962" width="9.1640625" style="9"/>
    <col min="9963" max="9963" width="8.83203125" style="9" customWidth="1"/>
    <col min="9964" max="10190" width="9.1640625" style="9"/>
    <col min="10191" max="10194" width="1.83203125" style="9" customWidth="1"/>
    <col min="10195" max="10195" width="39.33203125" style="9" customWidth="1"/>
    <col min="10196" max="10196" width="6.5" style="9" customWidth="1"/>
    <col min="10197" max="10197" width="1" style="9" customWidth="1"/>
    <col min="10198" max="10198" width="11.33203125" style="9" customWidth="1"/>
    <col min="10199" max="10199" width="1" style="9" customWidth="1"/>
    <col min="10200" max="10200" width="11.33203125" style="9" customWidth="1"/>
    <col min="10201" max="10201" width="1" style="9" customWidth="1"/>
    <col min="10202" max="10202" width="11.33203125" style="9" customWidth="1"/>
    <col min="10203" max="10203" width="1" style="9" customWidth="1"/>
    <col min="10204" max="10204" width="11.33203125" style="9" customWidth="1"/>
    <col min="10205" max="10205" width="9.33203125" style="9" customWidth="1"/>
    <col min="10206" max="10207" width="9.5" style="9" customWidth="1"/>
    <col min="10208" max="10212" width="9.1640625" style="9"/>
    <col min="10213" max="10213" width="9.33203125" style="9" customWidth="1"/>
    <col min="10214" max="10214" width="9.1640625" style="9"/>
    <col min="10215" max="10215" width="9.33203125" style="9" customWidth="1"/>
    <col min="10216" max="10218" width="9.1640625" style="9"/>
    <col min="10219" max="10219" width="8.83203125" style="9" customWidth="1"/>
    <col min="10220" max="10446" width="9.1640625" style="9"/>
    <col min="10447" max="10450" width="1.83203125" style="9" customWidth="1"/>
    <col min="10451" max="10451" width="39.33203125" style="9" customWidth="1"/>
    <col min="10452" max="10452" width="6.5" style="9" customWidth="1"/>
    <col min="10453" max="10453" width="1" style="9" customWidth="1"/>
    <col min="10454" max="10454" width="11.33203125" style="9" customWidth="1"/>
    <col min="10455" max="10455" width="1" style="9" customWidth="1"/>
    <col min="10456" max="10456" width="11.33203125" style="9" customWidth="1"/>
    <col min="10457" max="10457" width="1" style="9" customWidth="1"/>
    <col min="10458" max="10458" width="11.33203125" style="9" customWidth="1"/>
    <col min="10459" max="10459" width="1" style="9" customWidth="1"/>
    <col min="10460" max="10460" width="11.33203125" style="9" customWidth="1"/>
    <col min="10461" max="10461" width="9.33203125" style="9" customWidth="1"/>
    <col min="10462" max="10463" width="9.5" style="9" customWidth="1"/>
    <col min="10464" max="10468" width="9.1640625" style="9"/>
    <col min="10469" max="10469" width="9.33203125" style="9" customWidth="1"/>
    <col min="10470" max="10470" width="9.1640625" style="9"/>
    <col min="10471" max="10471" width="9.33203125" style="9" customWidth="1"/>
    <col min="10472" max="10474" width="9.1640625" style="9"/>
    <col min="10475" max="10475" width="8.83203125" style="9" customWidth="1"/>
    <col min="10476" max="10702" width="9.1640625" style="9"/>
    <col min="10703" max="10706" width="1.83203125" style="9" customWidth="1"/>
    <col min="10707" max="10707" width="39.33203125" style="9" customWidth="1"/>
    <col min="10708" max="10708" width="6.5" style="9" customWidth="1"/>
    <col min="10709" max="10709" width="1" style="9" customWidth="1"/>
    <col min="10710" max="10710" width="11.33203125" style="9" customWidth="1"/>
    <col min="10711" max="10711" width="1" style="9" customWidth="1"/>
    <col min="10712" max="10712" width="11.33203125" style="9" customWidth="1"/>
    <col min="10713" max="10713" width="1" style="9" customWidth="1"/>
    <col min="10714" max="10714" width="11.33203125" style="9" customWidth="1"/>
    <col min="10715" max="10715" width="1" style="9" customWidth="1"/>
    <col min="10716" max="10716" width="11.33203125" style="9" customWidth="1"/>
    <col min="10717" max="10717" width="9.33203125" style="9" customWidth="1"/>
    <col min="10718" max="10719" width="9.5" style="9" customWidth="1"/>
    <col min="10720" max="10724" width="9.1640625" style="9"/>
    <col min="10725" max="10725" width="9.33203125" style="9" customWidth="1"/>
    <col min="10726" max="10726" width="9.1640625" style="9"/>
    <col min="10727" max="10727" width="9.33203125" style="9" customWidth="1"/>
    <col min="10728" max="10730" width="9.1640625" style="9"/>
    <col min="10731" max="10731" width="8.83203125" style="9" customWidth="1"/>
    <col min="10732" max="10958" width="9.1640625" style="9"/>
    <col min="10959" max="10962" width="1.83203125" style="9" customWidth="1"/>
    <col min="10963" max="10963" width="39.33203125" style="9" customWidth="1"/>
    <col min="10964" max="10964" width="6.5" style="9" customWidth="1"/>
    <col min="10965" max="10965" width="1" style="9" customWidth="1"/>
    <col min="10966" max="10966" width="11.33203125" style="9" customWidth="1"/>
    <col min="10967" max="10967" width="1" style="9" customWidth="1"/>
    <col min="10968" max="10968" width="11.33203125" style="9" customWidth="1"/>
    <col min="10969" max="10969" width="1" style="9" customWidth="1"/>
    <col min="10970" max="10970" width="11.33203125" style="9" customWidth="1"/>
    <col min="10971" max="10971" width="1" style="9" customWidth="1"/>
    <col min="10972" max="10972" width="11.33203125" style="9" customWidth="1"/>
    <col min="10973" max="10973" width="9.33203125" style="9" customWidth="1"/>
    <col min="10974" max="10975" width="9.5" style="9" customWidth="1"/>
    <col min="10976" max="10980" width="9.1640625" style="9"/>
    <col min="10981" max="10981" width="9.33203125" style="9" customWidth="1"/>
    <col min="10982" max="10982" width="9.1640625" style="9"/>
    <col min="10983" max="10983" width="9.33203125" style="9" customWidth="1"/>
    <col min="10984" max="10986" width="9.1640625" style="9"/>
    <col min="10987" max="10987" width="8.83203125" style="9" customWidth="1"/>
    <col min="10988" max="11214" width="9.1640625" style="9"/>
    <col min="11215" max="11218" width="1.83203125" style="9" customWidth="1"/>
    <col min="11219" max="11219" width="39.33203125" style="9" customWidth="1"/>
    <col min="11220" max="11220" width="6.5" style="9" customWidth="1"/>
    <col min="11221" max="11221" width="1" style="9" customWidth="1"/>
    <col min="11222" max="11222" width="11.33203125" style="9" customWidth="1"/>
    <col min="11223" max="11223" width="1" style="9" customWidth="1"/>
    <col min="11224" max="11224" width="11.33203125" style="9" customWidth="1"/>
    <col min="11225" max="11225" width="1" style="9" customWidth="1"/>
    <col min="11226" max="11226" width="11.33203125" style="9" customWidth="1"/>
    <col min="11227" max="11227" width="1" style="9" customWidth="1"/>
    <col min="11228" max="11228" width="11.33203125" style="9" customWidth="1"/>
    <col min="11229" max="11229" width="9.33203125" style="9" customWidth="1"/>
    <col min="11230" max="11231" width="9.5" style="9" customWidth="1"/>
    <col min="11232" max="11236" width="9.1640625" style="9"/>
    <col min="11237" max="11237" width="9.33203125" style="9" customWidth="1"/>
    <col min="11238" max="11238" width="9.1640625" style="9"/>
    <col min="11239" max="11239" width="9.33203125" style="9" customWidth="1"/>
    <col min="11240" max="11242" width="9.1640625" style="9"/>
    <col min="11243" max="11243" width="8.83203125" style="9" customWidth="1"/>
    <col min="11244" max="11470" width="9.1640625" style="9"/>
    <col min="11471" max="11474" width="1.83203125" style="9" customWidth="1"/>
    <col min="11475" max="11475" width="39.33203125" style="9" customWidth="1"/>
    <col min="11476" max="11476" width="6.5" style="9" customWidth="1"/>
    <col min="11477" max="11477" width="1" style="9" customWidth="1"/>
    <col min="11478" max="11478" width="11.33203125" style="9" customWidth="1"/>
    <col min="11479" max="11479" width="1" style="9" customWidth="1"/>
    <col min="11480" max="11480" width="11.33203125" style="9" customWidth="1"/>
    <col min="11481" max="11481" width="1" style="9" customWidth="1"/>
    <col min="11482" max="11482" width="11.33203125" style="9" customWidth="1"/>
    <col min="11483" max="11483" width="1" style="9" customWidth="1"/>
    <col min="11484" max="11484" width="11.33203125" style="9" customWidth="1"/>
    <col min="11485" max="11485" width="9.33203125" style="9" customWidth="1"/>
    <col min="11486" max="11487" width="9.5" style="9" customWidth="1"/>
    <col min="11488" max="11492" width="9.1640625" style="9"/>
    <col min="11493" max="11493" width="9.33203125" style="9" customWidth="1"/>
    <col min="11494" max="11494" width="9.1640625" style="9"/>
    <col min="11495" max="11495" width="9.33203125" style="9" customWidth="1"/>
    <col min="11496" max="11498" width="9.1640625" style="9"/>
    <col min="11499" max="11499" width="8.83203125" style="9" customWidth="1"/>
    <col min="11500" max="11726" width="9.1640625" style="9"/>
    <col min="11727" max="11730" width="1.83203125" style="9" customWidth="1"/>
    <col min="11731" max="11731" width="39.33203125" style="9" customWidth="1"/>
    <col min="11732" max="11732" width="6.5" style="9" customWidth="1"/>
    <col min="11733" max="11733" width="1" style="9" customWidth="1"/>
    <col min="11734" max="11734" width="11.33203125" style="9" customWidth="1"/>
    <col min="11735" max="11735" width="1" style="9" customWidth="1"/>
    <col min="11736" max="11736" width="11.33203125" style="9" customWidth="1"/>
    <col min="11737" max="11737" width="1" style="9" customWidth="1"/>
    <col min="11738" max="11738" width="11.33203125" style="9" customWidth="1"/>
    <col min="11739" max="11739" width="1" style="9" customWidth="1"/>
    <col min="11740" max="11740" width="11.33203125" style="9" customWidth="1"/>
    <col min="11741" max="11741" width="9.33203125" style="9" customWidth="1"/>
    <col min="11742" max="11743" width="9.5" style="9" customWidth="1"/>
    <col min="11744" max="11748" width="9.1640625" style="9"/>
    <col min="11749" max="11749" width="9.33203125" style="9" customWidth="1"/>
    <col min="11750" max="11750" width="9.1640625" style="9"/>
    <col min="11751" max="11751" width="9.33203125" style="9" customWidth="1"/>
    <col min="11752" max="11754" width="9.1640625" style="9"/>
    <col min="11755" max="11755" width="8.83203125" style="9" customWidth="1"/>
    <col min="11756" max="11982" width="9.1640625" style="9"/>
    <col min="11983" max="11986" width="1.83203125" style="9" customWidth="1"/>
    <col min="11987" max="11987" width="39.33203125" style="9" customWidth="1"/>
    <col min="11988" max="11988" width="6.5" style="9" customWidth="1"/>
    <col min="11989" max="11989" width="1" style="9" customWidth="1"/>
    <col min="11990" max="11990" width="11.33203125" style="9" customWidth="1"/>
    <col min="11991" max="11991" width="1" style="9" customWidth="1"/>
    <col min="11992" max="11992" width="11.33203125" style="9" customWidth="1"/>
    <col min="11993" max="11993" width="1" style="9" customWidth="1"/>
    <col min="11994" max="11994" width="11.33203125" style="9" customWidth="1"/>
    <col min="11995" max="11995" width="1" style="9" customWidth="1"/>
    <col min="11996" max="11996" width="11.33203125" style="9" customWidth="1"/>
    <col min="11997" max="11997" width="9.33203125" style="9" customWidth="1"/>
    <col min="11998" max="11999" width="9.5" style="9" customWidth="1"/>
    <col min="12000" max="12004" width="9.1640625" style="9"/>
    <col min="12005" max="12005" width="9.33203125" style="9" customWidth="1"/>
    <col min="12006" max="12006" width="9.1640625" style="9"/>
    <col min="12007" max="12007" width="9.33203125" style="9" customWidth="1"/>
    <col min="12008" max="12010" width="9.1640625" style="9"/>
    <col min="12011" max="12011" width="8.83203125" style="9" customWidth="1"/>
    <col min="12012" max="12238" width="9.1640625" style="9"/>
    <col min="12239" max="12242" width="1.83203125" style="9" customWidth="1"/>
    <col min="12243" max="12243" width="39.33203125" style="9" customWidth="1"/>
    <col min="12244" max="12244" width="6.5" style="9" customWidth="1"/>
    <col min="12245" max="12245" width="1" style="9" customWidth="1"/>
    <col min="12246" max="12246" width="11.33203125" style="9" customWidth="1"/>
    <col min="12247" max="12247" width="1" style="9" customWidth="1"/>
    <col min="12248" max="12248" width="11.33203125" style="9" customWidth="1"/>
    <col min="12249" max="12249" width="1" style="9" customWidth="1"/>
    <col min="12250" max="12250" width="11.33203125" style="9" customWidth="1"/>
    <col min="12251" max="12251" width="1" style="9" customWidth="1"/>
    <col min="12252" max="12252" width="11.33203125" style="9" customWidth="1"/>
    <col min="12253" max="12253" width="9.33203125" style="9" customWidth="1"/>
    <col min="12254" max="12255" width="9.5" style="9" customWidth="1"/>
    <col min="12256" max="12260" width="9.1640625" style="9"/>
    <col min="12261" max="12261" width="9.33203125" style="9" customWidth="1"/>
    <col min="12262" max="12262" width="9.1640625" style="9"/>
    <col min="12263" max="12263" width="9.33203125" style="9" customWidth="1"/>
    <col min="12264" max="12266" width="9.1640625" style="9"/>
    <col min="12267" max="12267" width="8.83203125" style="9" customWidth="1"/>
    <col min="12268" max="12494" width="9.1640625" style="9"/>
    <col min="12495" max="12498" width="1.83203125" style="9" customWidth="1"/>
    <col min="12499" max="12499" width="39.33203125" style="9" customWidth="1"/>
    <col min="12500" max="12500" width="6.5" style="9" customWidth="1"/>
    <col min="12501" max="12501" width="1" style="9" customWidth="1"/>
    <col min="12502" max="12502" width="11.33203125" style="9" customWidth="1"/>
    <col min="12503" max="12503" width="1" style="9" customWidth="1"/>
    <col min="12504" max="12504" width="11.33203125" style="9" customWidth="1"/>
    <col min="12505" max="12505" width="1" style="9" customWidth="1"/>
    <col min="12506" max="12506" width="11.33203125" style="9" customWidth="1"/>
    <col min="12507" max="12507" width="1" style="9" customWidth="1"/>
    <col min="12508" max="12508" width="11.33203125" style="9" customWidth="1"/>
    <col min="12509" max="12509" width="9.33203125" style="9" customWidth="1"/>
    <col min="12510" max="12511" width="9.5" style="9" customWidth="1"/>
    <col min="12512" max="12516" width="9.1640625" style="9"/>
    <col min="12517" max="12517" width="9.33203125" style="9" customWidth="1"/>
    <col min="12518" max="12518" width="9.1640625" style="9"/>
    <col min="12519" max="12519" width="9.33203125" style="9" customWidth="1"/>
    <col min="12520" max="12522" width="9.1640625" style="9"/>
    <col min="12523" max="12523" width="8.83203125" style="9" customWidth="1"/>
    <col min="12524" max="12750" width="9.1640625" style="9"/>
    <col min="12751" max="12754" width="1.83203125" style="9" customWidth="1"/>
    <col min="12755" max="12755" width="39.33203125" style="9" customWidth="1"/>
    <col min="12756" max="12756" width="6.5" style="9" customWidth="1"/>
    <col min="12757" max="12757" width="1" style="9" customWidth="1"/>
    <col min="12758" max="12758" width="11.33203125" style="9" customWidth="1"/>
    <col min="12759" max="12759" width="1" style="9" customWidth="1"/>
    <col min="12760" max="12760" width="11.33203125" style="9" customWidth="1"/>
    <col min="12761" max="12761" width="1" style="9" customWidth="1"/>
    <col min="12762" max="12762" width="11.33203125" style="9" customWidth="1"/>
    <col min="12763" max="12763" width="1" style="9" customWidth="1"/>
    <col min="12764" max="12764" width="11.33203125" style="9" customWidth="1"/>
    <col min="12765" max="12765" width="9.33203125" style="9" customWidth="1"/>
    <col min="12766" max="12767" width="9.5" style="9" customWidth="1"/>
    <col min="12768" max="12772" width="9.1640625" style="9"/>
    <col min="12773" max="12773" width="9.33203125" style="9" customWidth="1"/>
    <col min="12774" max="12774" width="9.1640625" style="9"/>
    <col min="12775" max="12775" width="9.33203125" style="9" customWidth="1"/>
    <col min="12776" max="12778" width="9.1640625" style="9"/>
    <col min="12779" max="12779" width="8.83203125" style="9" customWidth="1"/>
    <col min="12780" max="13006" width="9.1640625" style="9"/>
    <col min="13007" max="13010" width="1.83203125" style="9" customWidth="1"/>
    <col min="13011" max="13011" width="39.33203125" style="9" customWidth="1"/>
    <col min="13012" max="13012" width="6.5" style="9" customWidth="1"/>
    <col min="13013" max="13013" width="1" style="9" customWidth="1"/>
    <col min="13014" max="13014" width="11.33203125" style="9" customWidth="1"/>
    <col min="13015" max="13015" width="1" style="9" customWidth="1"/>
    <col min="13016" max="13016" width="11.33203125" style="9" customWidth="1"/>
    <col min="13017" max="13017" width="1" style="9" customWidth="1"/>
    <col min="13018" max="13018" width="11.33203125" style="9" customWidth="1"/>
    <col min="13019" max="13019" width="1" style="9" customWidth="1"/>
    <col min="13020" max="13020" width="11.33203125" style="9" customWidth="1"/>
    <col min="13021" max="13021" width="9.33203125" style="9" customWidth="1"/>
    <col min="13022" max="13023" width="9.5" style="9" customWidth="1"/>
    <col min="13024" max="13028" width="9.1640625" style="9"/>
    <col min="13029" max="13029" width="9.33203125" style="9" customWidth="1"/>
    <col min="13030" max="13030" width="9.1640625" style="9"/>
    <col min="13031" max="13031" width="9.33203125" style="9" customWidth="1"/>
    <col min="13032" max="13034" width="9.1640625" style="9"/>
    <col min="13035" max="13035" width="8.83203125" style="9" customWidth="1"/>
    <col min="13036" max="13262" width="9.1640625" style="9"/>
    <col min="13263" max="13266" width="1.83203125" style="9" customWidth="1"/>
    <col min="13267" max="13267" width="39.33203125" style="9" customWidth="1"/>
    <col min="13268" max="13268" width="6.5" style="9" customWidth="1"/>
    <col min="13269" max="13269" width="1" style="9" customWidth="1"/>
    <col min="13270" max="13270" width="11.33203125" style="9" customWidth="1"/>
    <col min="13271" max="13271" width="1" style="9" customWidth="1"/>
    <col min="13272" max="13272" width="11.33203125" style="9" customWidth="1"/>
    <col min="13273" max="13273" width="1" style="9" customWidth="1"/>
    <col min="13274" max="13274" width="11.33203125" style="9" customWidth="1"/>
    <col min="13275" max="13275" width="1" style="9" customWidth="1"/>
    <col min="13276" max="13276" width="11.33203125" style="9" customWidth="1"/>
    <col min="13277" max="13277" width="9.33203125" style="9" customWidth="1"/>
    <col min="13278" max="13279" width="9.5" style="9" customWidth="1"/>
    <col min="13280" max="13284" width="9.1640625" style="9"/>
    <col min="13285" max="13285" width="9.33203125" style="9" customWidth="1"/>
    <col min="13286" max="13286" width="9.1640625" style="9"/>
    <col min="13287" max="13287" width="9.33203125" style="9" customWidth="1"/>
    <col min="13288" max="13290" width="9.1640625" style="9"/>
    <col min="13291" max="13291" width="8.83203125" style="9" customWidth="1"/>
    <col min="13292" max="13518" width="9.1640625" style="9"/>
    <col min="13519" max="13522" width="1.83203125" style="9" customWidth="1"/>
    <col min="13523" max="13523" width="39.33203125" style="9" customWidth="1"/>
    <col min="13524" max="13524" width="6.5" style="9" customWidth="1"/>
    <col min="13525" max="13525" width="1" style="9" customWidth="1"/>
    <col min="13526" max="13526" width="11.33203125" style="9" customWidth="1"/>
    <col min="13527" max="13527" width="1" style="9" customWidth="1"/>
    <col min="13528" max="13528" width="11.33203125" style="9" customWidth="1"/>
    <col min="13529" max="13529" width="1" style="9" customWidth="1"/>
    <col min="13530" max="13530" width="11.33203125" style="9" customWidth="1"/>
    <col min="13531" max="13531" width="1" style="9" customWidth="1"/>
    <col min="13532" max="13532" width="11.33203125" style="9" customWidth="1"/>
    <col min="13533" max="13533" width="9.33203125" style="9" customWidth="1"/>
    <col min="13534" max="13535" width="9.5" style="9" customWidth="1"/>
    <col min="13536" max="13540" width="9.1640625" style="9"/>
    <col min="13541" max="13541" width="9.33203125" style="9" customWidth="1"/>
    <col min="13542" max="13542" width="9.1640625" style="9"/>
    <col min="13543" max="13543" width="9.33203125" style="9" customWidth="1"/>
    <col min="13544" max="13546" width="9.1640625" style="9"/>
    <col min="13547" max="13547" width="8.83203125" style="9" customWidth="1"/>
    <col min="13548" max="13774" width="9.1640625" style="9"/>
    <col min="13775" max="13778" width="1.83203125" style="9" customWidth="1"/>
    <col min="13779" max="13779" width="39.33203125" style="9" customWidth="1"/>
    <col min="13780" max="13780" width="6.5" style="9" customWidth="1"/>
    <col min="13781" max="13781" width="1" style="9" customWidth="1"/>
    <col min="13782" max="13782" width="11.33203125" style="9" customWidth="1"/>
    <col min="13783" max="13783" width="1" style="9" customWidth="1"/>
    <col min="13784" max="13784" width="11.33203125" style="9" customWidth="1"/>
    <col min="13785" max="13785" width="1" style="9" customWidth="1"/>
    <col min="13786" max="13786" width="11.33203125" style="9" customWidth="1"/>
    <col min="13787" max="13787" width="1" style="9" customWidth="1"/>
    <col min="13788" max="13788" width="11.33203125" style="9" customWidth="1"/>
    <col min="13789" max="13789" width="9.33203125" style="9" customWidth="1"/>
    <col min="13790" max="13791" width="9.5" style="9" customWidth="1"/>
    <col min="13792" max="13796" width="9.1640625" style="9"/>
    <col min="13797" max="13797" width="9.33203125" style="9" customWidth="1"/>
    <col min="13798" max="13798" width="9.1640625" style="9"/>
    <col min="13799" max="13799" width="9.33203125" style="9" customWidth="1"/>
    <col min="13800" max="13802" width="9.1640625" style="9"/>
    <col min="13803" max="13803" width="8.83203125" style="9" customWidth="1"/>
    <col min="13804" max="14030" width="9.1640625" style="9"/>
    <col min="14031" max="14034" width="1.83203125" style="9" customWidth="1"/>
    <col min="14035" max="14035" width="39.33203125" style="9" customWidth="1"/>
    <col min="14036" max="14036" width="6.5" style="9" customWidth="1"/>
    <col min="14037" max="14037" width="1" style="9" customWidth="1"/>
    <col min="14038" max="14038" width="11.33203125" style="9" customWidth="1"/>
    <col min="14039" max="14039" width="1" style="9" customWidth="1"/>
    <col min="14040" max="14040" width="11.33203125" style="9" customWidth="1"/>
    <col min="14041" max="14041" width="1" style="9" customWidth="1"/>
    <col min="14042" max="14042" width="11.33203125" style="9" customWidth="1"/>
    <col min="14043" max="14043" width="1" style="9" customWidth="1"/>
    <col min="14044" max="14044" width="11.33203125" style="9" customWidth="1"/>
    <col min="14045" max="14045" width="9.33203125" style="9" customWidth="1"/>
    <col min="14046" max="14047" width="9.5" style="9" customWidth="1"/>
    <col min="14048" max="14052" width="9.1640625" style="9"/>
    <col min="14053" max="14053" width="9.33203125" style="9" customWidth="1"/>
    <col min="14054" max="14054" width="9.1640625" style="9"/>
    <col min="14055" max="14055" width="9.33203125" style="9" customWidth="1"/>
    <col min="14056" max="14058" width="9.1640625" style="9"/>
    <col min="14059" max="14059" width="8.83203125" style="9" customWidth="1"/>
    <col min="14060" max="14286" width="9.1640625" style="9"/>
    <col min="14287" max="14290" width="1.83203125" style="9" customWidth="1"/>
    <col min="14291" max="14291" width="39.33203125" style="9" customWidth="1"/>
    <col min="14292" max="14292" width="6.5" style="9" customWidth="1"/>
    <col min="14293" max="14293" width="1" style="9" customWidth="1"/>
    <col min="14294" max="14294" width="11.33203125" style="9" customWidth="1"/>
    <col min="14295" max="14295" width="1" style="9" customWidth="1"/>
    <col min="14296" max="14296" width="11.33203125" style="9" customWidth="1"/>
    <col min="14297" max="14297" width="1" style="9" customWidth="1"/>
    <col min="14298" max="14298" width="11.33203125" style="9" customWidth="1"/>
    <col min="14299" max="14299" width="1" style="9" customWidth="1"/>
    <col min="14300" max="14300" width="11.33203125" style="9" customWidth="1"/>
    <col min="14301" max="14301" width="9.33203125" style="9" customWidth="1"/>
    <col min="14302" max="14303" width="9.5" style="9" customWidth="1"/>
    <col min="14304" max="14308" width="9.1640625" style="9"/>
    <col min="14309" max="14309" width="9.33203125" style="9" customWidth="1"/>
    <col min="14310" max="14310" width="9.1640625" style="9"/>
    <col min="14311" max="14311" width="9.33203125" style="9" customWidth="1"/>
    <col min="14312" max="14314" width="9.1640625" style="9"/>
    <col min="14315" max="14315" width="8.83203125" style="9" customWidth="1"/>
    <col min="14316" max="14542" width="9.1640625" style="9"/>
    <col min="14543" max="14546" width="1.83203125" style="9" customWidth="1"/>
    <col min="14547" max="14547" width="39.33203125" style="9" customWidth="1"/>
    <col min="14548" max="14548" width="6.5" style="9" customWidth="1"/>
    <col min="14549" max="14549" width="1" style="9" customWidth="1"/>
    <col min="14550" max="14550" width="11.33203125" style="9" customWidth="1"/>
    <col min="14551" max="14551" width="1" style="9" customWidth="1"/>
    <col min="14552" max="14552" width="11.33203125" style="9" customWidth="1"/>
    <col min="14553" max="14553" width="1" style="9" customWidth="1"/>
    <col min="14554" max="14554" width="11.33203125" style="9" customWidth="1"/>
    <col min="14555" max="14555" width="1" style="9" customWidth="1"/>
    <col min="14556" max="14556" width="11.33203125" style="9" customWidth="1"/>
    <col min="14557" max="14557" width="9.33203125" style="9" customWidth="1"/>
    <col min="14558" max="14559" width="9.5" style="9" customWidth="1"/>
    <col min="14560" max="14564" width="9.1640625" style="9"/>
    <col min="14565" max="14565" width="9.33203125" style="9" customWidth="1"/>
    <col min="14566" max="14566" width="9.1640625" style="9"/>
    <col min="14567" max="14567" width="9.33203125" style="9" customWidth="1"/>
    <col min="14568" max="14570" width="9.1640625" style="9"/>
    <col min="14571" max="14571" width="8.83203125" style="9" customWidth="1"/>
    <col min="14572" max="14798" width="9.1640625" style="9"/>
    <col min="14799" max="14802" width="1.83203125" style="9" customWidth="1"/>
    <col min="14803" max="14803" width="39.33203125" style="9" customWidth="1"/>
    <col min="14804" max="14804" width="6.5" style="9" customWidth="1"/>
    <col min="14805" max="14805" width="1" style="9" customWidth="1"/>
    <col min="14806" max="14806" width="11.33203125" style="9" customWidth="1"/>
    <col min="14807" max="14807" width="1" style="9" customWidth="1"/>
    <col min="14808" max="14808" width="11.33203125" style="9" customWidth="1"/>
    <col min="14809" max="14809" width="1" style="9" customWidth="1"/>
    <col min="14810" max="14810" width="11.33203125" style="9" customWidth="1"/>
    <col min="14811" max="14811" width="1" style="9" customWidth="1"/>
    <col min="14812" max="14812" width="11.33203125" style="9" customWidth="1"/>
    <col min="14813" max="14813" width="9.33203125" style="9" customWidth="1"/>
    <col min="14814" max="14815" width="9.5" style="9" customWidth="1"/>
    <col min="14816" max="14820" width="9.1640625" style="9"/>
    <col min="14821" max="14821" width="9.33203125" style="9" customWidth="1"/>
    <col min="14822" max="14822" width="9.1640625" style="9"/>
    <col min="14823" max="14823" width="9.33203125" style="9" customWidth="1"/>
    <col min="14824" max="14826" width="9.1640625" style="9"/>
    <col min="14827" max="14827" width="8.83203125" style="9" customWidth="1"/>
    <col min="14828" max="15054" width="9.1640625" style="9"/>
    <col min="15055" max="15058" width="1.83203125" style="9" customWidth="1"/>
    <col min="15059" max="15059" width="39.33203125" style="9" customWidth="1"/>
    <col min="15060" max="15060" width="6.5" style="9" customWidth="1"/>
    <col min="15061" max="15061" width="1" style="9" customWidth="1"/>
    <col min="15062" max="15062" width="11.33203125" style="9" customWidth="1"/>
    <col min="15063" max="15063" width="1" style="9" customWidth="1"/>
    <col min="15064" max="15064" width="11.33203125" style="9" customWidth="1"/>
    <col min="15065" max="15065" width="1" style="9" customWidth="1"/>
    <col min="15066" max="15066" width="11.33203125" style="9" customWidth="1"/>
    <col min="15067" max="15067" width="1" style="9" customWidth="1"/>
    <col min="15068" max="15068" width="11.33203125" style="9" customWidth="1"/>
    <col min="15069" max="15069" width="9.33203125" style="9" customWidth="1"/>
    <col min="15070" max="15071" width="9.5" style="9" customWidth="1"/>
    <col min="15072" max="15076" width="9.1640625" style="9"/>
    <col min="15077" max="15077" width="9.33203125" style="9" customWidth="1"/>
    <col min="15078" max="15078" width="9.1640625" style="9"/>
    <col min="15079" max="15079" width="9.33203125" style="9" customWidth="1"/>
    <col min="15080" max="15082" width="9.1640625" style="9"/>
    <col min="15083" max="15083" width="8.83203125" style="9" customWidth="1"/>
    <col min="15084" max="15310" width="9.1640625" style="9"/>
    <col min="15311" max="15314" width="1.83203125" style="9" customWidth="1"/>
    <col min="15315" max="15315" width="39.33203125" style="9" customWidth="1"/>
    <col min="15316" max="15316" width="6.5" style="9" customWidth="1"/>
    <col min="15317" max="15317" width="1" style="9" customWidth="1"/>
    <col min="15318" max="15318" width="11.33203125" style="9" customWidth="1"/>
    <col min="15319" max="15319" width="1" style="9" customWidth="1"/>
    <col min="15320" max="15320" width="11.33203125" style="9" customWidth="1"/>
    <col min="15321" max="15321" width="1" style="9" customWidth="1"/>
    <col min="15322" max="15322" width="11.33203125" style="9" customWidth="1"/>
    <col min="15323" max="15323" width="1" style="9" customWidth="1"/>
    <col min="15324" max="15324" width="11.33203125" style="9" customWidth="1"/>
    <col min="15325" max="15325" width="9.33203125" style="9" customWidth="1"/>
    <col min="15326" max="15327" width="9.5" style="9" customWidth="1"/>
    <col min="15328" max="15332" width="9.1640625" style="9"/>
    <col min="15333" max="15333" width="9.33203125" style="9" customWidth="1"/>
    <col min="15334" max="15334" width="9.1640625" style="9"/>
    <col min="15335" max="15335" width="9.33203125" style="9" customWidth="1"/>
    <col min="15336" max="15338" width="9.1640625" style="9"/>
    <col min="15339" max="15339" width="8.83203125" style="9" customWidth="1"/>
    <col min="15340" max="15566" width="9.1640625" style="9"/>
    <col min="15567" max="15570" width="1.83203125" style="9" customWidth="1"/>
    <col min="15571" max="15571" width="39.33203125" style="9" customWidth="1"/>
    <col min="15572" max="15572" width="6.5" style="9" customWidth="1"/>
    <col min="15573" max="15573" width="1" style="9" customWidth="1"/>
    <col min="15574" max="15574" width="11.33203125" style="9" customWidth="1"/>
    <col min="15575" max="15575" width="1" style="9" customWidth="1"/>
    <col min="15576" max="15576" width="11.33203125" style="9" customWidth="1"/>
    <col min="15577" max="15577" width="1" style="9" customWidth="1"/>
    <col min="15578" max="15578" width="11.33203125" style="9" customWidth="1"/>
    <col min="15579" max="15579" width="1" style="9" customWidth="1"/>
    <col min="15580" max="15580" width="11.33203125" style="9" customWidth="1"/>
    <col min="15581" max="15581" width="9.33203125" style="9" customWidth="1"/>
    <col min="15582" max="15583" width="9.5" style="9" customWidth="1"/>
    <col min="15584" max="15588" width="9.1640625" style="9"/>
    <col min="15589" max="15589" width="9.33203125" style="9" customWidth="1"/>
    <col min="15590" max="15590" width="9.1640625" style="9"/>
    <col min="15591" max="15591" width="9.33203125" style="9" customWidth="1"/>
    <col min="15592" max="15594" width="9.1640625" style="9"/>
    <col min="15595" max="15595" width="8.83203125" style="9" customWidth="1"/>
    <col min="15596" max="15822" width="9.1640625" style="9"/>
    <col min="15823" max="15826" width="1.83203125" style="9" customWidth="1"/>
    <col min="15827" max="15827" width="39.33203125" style="9" customWidth="1"/>
    <col min="15828" max="15828" width="6.5" style="9" customWidth="1"/>
    <col min="15829" max="15829" width="1" style="9" customWidth="1"/>
    <col min="15830" max="15830" width="11.33203125" style="9" customWidth="1"/>
    <col min="15831" max="15831" width="1" style="9" customWidth="1"/>
    <col min="15832" max="15832" width="11.33203125" style="9" customWidth="1"/>
    <col min="15833" max="15833" width="1" style="9" customWidth="1"/>
    <col min="15834" max="15834" width="11.33203125" style="9" customWidth="1"/>
    <col min="15835" max="15835" width="1" style="9" customWidth="1"/>
    <col min="15836" max="15836" width="11.33203125" style="9" customWidth="1"/>
    <col min="15837" max="15837" width="9.33203125" style="9" customWidth="1"/>
    <col min="15838" max="15839" width="9.5" style="9" customWidth="1"/>
    <col min="15840" max="15844" width="9.1640625" style="9"/>
    <col min="15845" max="15845" width="9.33203125" style="9" customWidth="1"/>
    <col min="15846" max="15846" width="9.1640625" style="9"/>
    <col min="15847" max="15847" width="9.33203125" style="9" customWidth="1"/>
    <col min="15848" max="15850" width="9.1640625" style="9"/>
    <col min="15851" max="15851" width="8.83203125" style="9" customWidth="1"/>
    <col min="15852" max="16078" width="9.1640625" style="9"/>
    <col min="16079" max="16082" width="1.83203125" style="9" customWidth="1"/>
    <col min="16083" max="16083" width="39.33203125" style="9" customWidth="1"/>
    <col min="16084" max="16084" width="6.5" style="9" customWidth="1"/>
    <col min="16085" max="16085" width="1" style="9" customWidth="1"/>
    <col min="16086" max="16086" width="11.33203125" style="9" customWidth="1"/>
    <col min="16087" max="16087" width="1" style="9" customWidth="1"/>
    <col min="16088" max="16088" width="11.33203125" style="9" customWidth="1"/>
    <col min="16089" max="16089" width="1" style="9" customWidth="1"/>
    <col min="16090" max="16090" width="11.33203125" style="9" customWidth="1"/>
    <col min="16091" max="16091" width="1" style="9" customWidth="1"/>
    <col min="16092" max="16092" width="11.33203125" style="9" customWidth="1"/>
    <col min="16093" max="16093" width="9.33203125" style="9" customWidth="1"/>
    <col min="16094" max="16095" width="9.5" style="9" customWidth="1"/>
    <col min="16096" max="16100" width="9.1640625" style="9"/>
    <col min="16101" max="16101" width="9.33203125" style="9" customWidth="1"/>
    <col min="16102" max="16102" width="9.1640625" style="9"/>
    <col min="16103" max="16103" width="9.33203125" style="9" customWidth="1"/>
    <col min="16104" max="16106" width="9.1640625" style="9"/>
    <col min="16107" max="16107" width="8.83203125" style="9" customWidth="1"/>
    <col min="16108" max="16384" width="9.1640625" style="9"/>
  </cols>
  <sheetData>
    <row r="1" spans="1:14" ht="15" customHeight="1">
      <c r="A1" s="11" t="str">
        <f>'FS(E)-BS 2-4 '!A113:N113</f>
        <v>Hemaraj Land and Development Public Company Limited</v>
      </c>
      <c r="B1" s="11"/>
      <c r="C1" s="110"/>
      <c r="D1" s="110"/>
      <c r="E1" s="110"/>
      <c r="F1" s="110"/>
      <c r="G1" s="110"/>
      <c r="H1" s="111"/>
      <c r="I1" s="110"/>
      <c r="J1" s="111"/>
      <c r="K1" s="110"/>
      <c r="L1" s="111"/>
      <c r="M1" s="110"/>
      <c r="N1" s="111"/>
    </row>
    <row r="2" spans="1:14" ht="15" customHeight="1">
      <c r="A2" s="11" t="s">
        <v>102</v>
      </c>
      <c r="B2" s="11"/>
      <c r="C2" s="110"/>
      <c r="D2" s="110"/>
      <c r="E2" s="110"/>
      <c r="F2" s="110"/>
      <c r="G2" s="110"/>
      <c r="H2" s="111"/>
      <c r="I2" s="110"/>
      <c r="J2" s="111"/>
      <c r="K2" s="110"/>
      <c r="L2" s="111"/>
      <c r="M2" s="110"/>
      <c r="N2" s="111"/>
    </row>
    <row r="3" spans="1:14" ht="15" customHeight="1">
      <c r="A3" s="112" t="s">
        <v>146</v>
      </c>
      <c r="B3" s="112"/>
      <c r="C3" s="113"/>
      <c r="D3" s="113"/>
      <c r="E3" s="113"/>
      <c r="F3" s="113"/>
      <c r="G3" s="113"/>
      <c r="H3" s="114"/>
      <c r="I3" s="113"/>
      <c r="J3" s="114"/>
      <c r="K3" s="113"/>
      <c r="L3" s="114"/>
      <c r="M3" s="113"/>
      <c r="N3" s="114"/>
    </row>
    <row r="4" spans="1:14" ht="15" customHeight="1">
      <c r="A4" s="21"/>
      <c r="B4" s="21"/>
      <c r="C4" s="33"/>
      <c r="D4" s="33"/>
      <c r="E4" s="33"/>
      <c r="F4" s="33"/>
      <c r="G4" s="33"/>
      <c r="H4" s="30"/>
      <c r="I4" s="33"/>
      <c r="J4" s="30"/>
      <c r="K4" s="33"/>
      <c r="L4" s="30"/>
      <c r="M4" s="33"/>
      <c r="N4" s="30"/>
    </row>
    <row r="6" spans="1:14" ht="15" customHeight="1">
      <c r="F6" s="115"/>
      <c r="G6" s="116"/>
      <c r="H6" s="321" t="s">
        <v>0</v>
      </c>
      <c r="I6" s="321"/>
      <c r="J6" s="321"/>
      <c r="K6" s="117"/>
      <c r="L6" s="321" t="s">
        <v>1</v>
      </c>
      <c r="M6" s="321"/>
      <c r="N6" s="321"/>
    </row>
    <row r="7" spans="1:14" ht="15" customHeight="1">
      <c r="F7" s="115"/>
      <c r="G7" s="116"/>
      <c r="H7" s="117"/>
      <c r="I7" s="117"/>
      <c r="J7" s="316" t="s">
        <v>284</v>
      </c>
      <c r="K7" s="117"/>
      <c r="L7" s="117"/>
      <c r="M7" s="117"/>
      <c r="N7" s="316" t="s">
        <v>284</v>
      </c>
    </row>
    <row r="8" spans="1:14" ht="15" customHeight="1">
      <c r="F8" s="118"/>
      <c r="G8" s="119"/>
      <c r="H8" s="26" t="s">
        <v>144</v>
      </c>
      <c r="I8" s="2"/>
      <c r="J8" s="26" t="s">
        <v>6</v>
      </c>
      <c r="K8" s="3"/>
      <c r="L8" s="26" t="s">
        <v>144</v>
      </c>
      <c r="M8" s="2"/>
      <c r="N8" s="26" t="s">
        <v>6</v>
      </c>
    </row>
    <row r="9" spans="1:14" ht="15" customHeight="1">
      <c r="F9" s="120" t="s">
        <v>252</v>
      </c>
      <c r="G9" s="119"/>
      <c r="H9" s="121" t="s">
        <v>8</v>
      </c>
      <c r="I9" s="2"/>
      <c r="J9" s="121" t="s">
        <v>8</v>
      </c>
      <c r="K9" s="3"/>
      <c r="L9" s="121" t="s">
        <v>8</v>
      </c>
      <c r="M9" s="2"/>
      <c r="N9" s="121" t="s">
        <v>8</v>
      </c>
    </row>
    <row r="10" spans="1:14" ht="9.9499999999999993" customHeight="1">
      <c r="F10" s="19"/>
      <c r="H10" s="32"/>
      <c r="J10" s="32"/>
      <c r="L10" s="32"/>
      <c r="N10" s="32"/>
    </row>
    <row r="11" spans="1:14" ht="15" customHeight="1">
      <c r="A11" s="11" t="s">
        <v>50</v>
      </c>
      <c r="M11" s="34"/>
    </row>
    <row r="12" spans="1:14" ht="9.9499999999999993" customHeight="1">
      <c r="A12" s="11"/>
      <c r="M12" s="34"/>
    </row>
    <row r="13" spans="1:14" ht="15" customHeight="1">
      <c r="A13" s="18"/>
      <c r="B13" s="18" t="s">
        <v>51</v>
      </c>
      <c r="F13" s="20" t="s">
        <v>13</v>
      </c>
      <c r="H13" s="249">
        <v>317197213</v>
      </c>
      <c r="I13" s="250"/>
      <c r="J13" s="249">
        <v>197582887</v>
      </c>
      <c r="K13" s="250"/>
      <c r="L13" s="249">
        <v>151765987</v>
      </c>
      <c r="M13" s="250"/>
      <c r="N13" s="249">
        <v>96028037</v>
      </c>
    </row>
    <row r="14" spans="1:14" ht="15" customHeight="1">
      <c r="A14" s="18"/>
      <c r="B14" s="18" t="s">
        <v>52</v>
      </c>
      <c r="F14" s="20"/>
      <c r="H14" s="251">
        <v>745740437</v>
      </c>
      <c r="I14" s="250"/>
      <c r="J14" s="251">
        <v>683628229</v>
      </c>
      <c r="K14" s="250"/>
      <c r="L14" s="251">
        <v>27591536</v>
      </c>
      <c r="M14" s="250"/>
      <c r="N14" s="251">
        <v>36726265</v>
      </c>
    </row>
    <row r="15" spans="1:14" ht="9.9499999999999993" customHeight="1">
      <c r="F15" s="19"/>
      <c r="H15" s="250"/>
      <c r="I15" s="250"/>
      <c r="J15" s="250"/>
      <c r="K15" s="250"/>
      <c r="L15" s="250"/>
      <c r="M15" s="250"/>
      <c r="N15" s="250"/>
    </row>
    <row r="16" spans="1:14" ht="15" customHeight="1">
      <c r="A16" s="122" t="s">
        <v>53</v>
      </c>
      <c r="F16" s="20"/>
      <c r="H16" s="251">
        <f>SUM(H13:H15)</f>
        <v>1062937650</v>
      </c>
      <c r="I16" s="250"/>
      <c r="J16" s="251">
        <f>SUM(J13:J15)</f>
        <v>881211116</v>
      </c>
      <c r="K16" s="250"/>
      <c r="L16" s="251">
        <f>SUM(L13:L15)</f>
        <v>179357523</v>
      </c>
      <c r="M16" s="250"/>
      <c r="N16" s="251">
        <f>SUM(N13:N15)</f>
        <v>132754302</v>
      </c>
    </row>
    <row r="17" spans="1:14" ht="15" customHeight="1">
      <c r="A17" s="9"/>
      <c r="B17" s="17"/>
      <c r="F17" s="20"/>
      <c r="G17" s="17">
        <v>0</v>
      </c>
      <c r="H17" s="250"/>
      <c r="I17" s="250"/>
      <c r="J17" s="250"/>
      <c r="K17" s="250"/>
      <c r="L17" s="250"/>
      <c r="M17" s="250"/>
      <c r="N17" s="250"/>
    </row>
    <row r="18" spans="1:14" ht="15" customHeight="1">
      <c r="A18" s="110" t="s">
        <v>54</v>
      </c>
      <c r="B18" s="17"/>
      <c r="F18" s="20"/>
      <c r="H18" s="250"/>
      <c r="I18" s="250"/>
      <c r="J18" s="250"/>
      <c r="K18" s="250"/>
      <c r="L18" s="250"/>
      <c r="M18" s="250"/>
      <c r="N18" s="250"/>
    </row>
    <row r="19" spans="1:14" ht="9.9499999999999993" customHeight="1">
      <c r="F19" s="19"/>
      <c r="H19" s="250"/>
      <c r="I19" s="250"/>
      <c r="J19" s="250"/>
      <c r="K19" s="250"/>
      <c r="L19" s="250"/>
      <c r="M19" s="250"/>
      <c r="N19" s="250"/>
    </row>
    <row r="20" spans="1:14" ht="15" customHeight="1">
      <c r="A20" s="18"/>
      <c r="B20" s="18" t="s">
        <v>55</v>
      </c>
      <c r="F20" s="20">
        <v>3</v>
      </c>
      <c r="H20" s="249">
        <v>145863634</v>
      </c>
      <c r="I20" s="250"/>
      <c r="J20" s="249">
        <v>75402619</v>
      </c>
      <c r="K20" s="250"/>
      <c r="L20" s="249">
        <v>67487052</v>
      </c>
      <c r="M20" s="250"/>
      <c r="N20" s="249">
        <v>44321769</v>
      </c>
    </row>
    <row r="21" spans="1:14" ht="15" customHeight="1">
      <c r="A21" s="18"/>
      <c r="B21" s="18" t="s">
        <v>56</v>
      </c>
      <c r="F21" s="20">
        <v>3</v>
      </c>
      <c r="H21" s="251">
        <v>316731469</v>
      </c>
      <c r="I21" s="250"/>
      <c r="J21" s="251">
        <v>246781945</v>
      </c>
      <c r="K21" s="250"/>
      <c r="L21" s="251">
        <v>18859600</v>
      </c>
      <c r="M21" s="250"/>
      <c r="N21" s="251">
        <v>28921087</v>
      </c>
    </row>
    <row r="22" spans="1:14" ht="9.9499999999999993" customHeight="1">
      <c r="B22" s="17"/>
      <c r="F22" s="20"/>
      <c r="H22" s="250"/>
      <c r="I22" s="250"/>
      <c r="J22" s="250"/>
      <c r="K22" s="250"/>
      <c r="L22" s="250"/>
      <c r="M22" s="250"/>
      <c r="N22" s="250"/>
    </row>
    <row r="23" spans="1:14" ht="15" customHeight="1">
      <c r="A23" s="252" t="s">
        <v>57</v>
      </c>
      <c r="B23" s="17"/>
      <c r="F23" s="20"/>
      <c r="H23" s="251">
        <f>SUM(H20:H22)</f>
        <v>462595103</v>
      </c>
      <c r="I23" s="250"/>
      <c r="J23" s="251">
        <f>SUM(J20:J22)</f>
        <v>322184564</v>
      </c>
      <c r="K23" s="250"/>
      <c r="L23" s="251">
        <f>SUM(L20:L22)</f>
        <v>86346652</v>
      </c>
      <c r="M23" s="250"/>
      <c r="N23" s="251">
        <f>SUM(N20:N22)</f>
        <v>73242856</v>
      </c>
    </row>
    <row r="24" spans="1:14" ht="15" customHeight="1">
      <c r="B24" s="17"/>
      <c r="F24" s="20"/>
      <c r="H24" s="250"/>
      <c r="I24" s="250"/>
      <c r="J24" s="250"/>
      <c r="K24" s="250"/>
      <c r="L24" s="250"/>
      <c r="M24" s="250"/>
      <c r="N24" s="250"/>
    </row>
    <row r="25" spans="1:14" s="42" customFormat="1" ht="15" customHeight="1">
      <c r="A25" s="252" t="s">
        <v>58</v>
      </c>
      <c r="B25" s="22"/>
      <c r="C25" s="40"/>
      <c r="D25" s="40"/>
      <c r="E25" s="40"/>
      <c r="F25" s="41"/>
      <c r="G25" s="40"/>
      <c r="H25" s="249">
        <f>SUM(H16-H23)</f>
        <v>600342547</v>
      </c>
      <c r="I25" s="250"/>
      <c r="J25" s="249">
        <f>SUM(J16-J23)</f>
        <v>559026552</v>
      </c>
      <c r="K25" s="250"/>
      <c r="L25" s="249">
        <f>SUM(L16-L23)</f>
        <v>93010871</v>
      </c>
      <c r="M25" s="250"/>
      <c r="N25" s="249">
        <f>SUM(N16-N23)</f>
        <v>59511446</v>
      </c>
    </row>
    <row r="26" spans="1:14" s="42" customFormat="1" ht="9.9499999999999993" customHeight="1">
      <c r="A26" s="252"/>
      <c r="B26" s="22"/>
      <c r="C26" s="40"/>
      <c r="D26" s="40"/>
      <c r="E26" s="40"/>
      <c r="F26" s="41"/>
      <c r="G26" s="40"/>
      <c r="H26" s="250"/>
      <c r="I26" s="250"/>
      <c r="J26" s="250"/>
      <c r="K26" s="250"/>
      <c r="L26" s="250"/>
      <c r="M26" s="250"/>
      <c r="N26" s="250"/>
    </row>
    <row r="27" spans="1:14" s="42" customFormat="1" ht="15" customHeight="1">
      <c r="A27" s="15" t="s">
        <v>59</v>
      </c>
      <c r="B27" s="40"/>
      <c r="C27" s="40"/>
      <c r="D27" s="40"/>
      <c r="E27" s="40"/>
      <c r="F27" s="41"/>
      <c r="G27" s="40"/>
      <c r="H27" s="250"/>
      <c r="I27" s="250"/>
      <c r="J27" s="250"/>
      <c r="K27" s="250"/>
      <c r="L27" s="250"/>
      <c r="M27" s="250"/>
      <c r="N27" s="250"/>
    </row>
    <row r="28" spans="1:14" s="42" customFormat="1" ht="15" customHeight="1">
      <c r="A28" s="15"/>
      <c r="B28" s="17" t="s">
        <v>270</v>
      </c>
      <c r="C28" s="40"/>
      <c r="D28" s="40"/>
      <c r="E28" s="40"/>
      <c r="F28" s="41"/>
      <c r="G28" s="40"/>
      <c r="H28" s="249">
        <v>202923</v>
      </c>
      <c r="I28" s="250"/>
      <c r="J28" s="249">
        <v>6600991</v>
      </c>
      <c r="K28" s="250"/>
      <c r="L28" s="249" t="s">
        <v>91</v>
      </c>
      <c r="M28" s="250"/>
      <c r="N28" s="249">
        <v>6600991</v>
      </c>
    </row>
    <row r="29" spans="1:14" ht="15" customHeight="1">
      <c r="B29" s="9" t="s">
        <v>60</v>
      </c>
      <c r="C29" s="9"/>
      <c r="F29" s="20">
        <v>22</v>
      </c>
      <c r="H29" s="249">
        <v>185023115</v>
      </c>
      <c r="I29" s="250"/>
      <c r="J29" s="249">
        <v>25295223</v>
      </c>
      <c r="K29" s="250"/>
      <c r="L29" s="249">
        <v>235184680</v>
      </c>
      <c r="M29" s="250"/>
      <c r="N29" s="249">
        <v>117669587</v>
      </c>
    </row>
    <row r="30" spans="1:14" ht="15" customHeight="1">
      <c r="B30" s="9" t="s">
        <v>214</v>
      </c>
      <c r="C30" s="9"/>
      <c r="F30" s="20"/>
      <c r="H30" s="249">
        <v>2711332</v>
      </c>
      <c r="I30" s="250"/>
      <c r="J30" s="249">
        <v>2941850</v>
      </c>
      <c r="K30" s="250"/>
      <c r="L30" s="249">
        <v>14358157</v>
      </c>
      <c r="M30" s="250"/>
      <c r="N30" s="249">
        <v>29284576</v>
      </c>
    </row>
    <row r="31" spans="1:14" ht="15" customHeight="1">
      <c r="B31" s="18" t="s">
        <v>61</v>
      </c>
      <c r="F31" s="20"/>
      <c r="H31" s="249">
        <v>5002332</v>
      </c>
      <c r="I31" s="250"/>
      <c r="J31" s="249">
        <v>1578</v>
      </c>
      <c r="K31" s="250"/>
      <c r="L31" s="249">
        <v>18017728</v>
      </c>
      <c r="M31" s="250"/>
      <c r="N31" s="249">
        <v>160434269</v>
      </c>
    </row>
    <row r="32" spans="1:14" ht="15" customHeight="1">
      <c r="B32" s="9" t="s">
        <v>171</v>
      </c>
      <c r="F32" s="20"/>
      <c r="H32" s="249" t="s">
        <v>91</v>
      </c>
      <c r="I32" s="250"/>
      <c r="J32" s="249" t="s">
        <v>91</v>
      </c>
      <c r="K32" s="250"/>
      <c r="L32" s="249">
        <v>9813395</v>
      </c>
      <c r="M32" s="250"/>
      <c r="N32" s="249" t="s">
        <v>91</v>
      </c>
    </row>
    <row r="33" spans="1:14" ht="15" customHeight="1">
      <c r="B33" s="9" t="s">
        <v>215</v>
      </c>
      <c r="C33" s="9"/>
      <c r="F33" s="20"/>
      <c r="H33" s="249">
        <v>720930</v>
      </c>
      <c r="I33" s="250"/>
      <c r="J33" s="249">
        <v>2700907</v>
      </c>
      <c r="K33" s="250"/>
      <c r="L33" s="249">
        <v>393830</v>
      </c>
      <c r="M33" s="250"/>
      <c r="N33" s="249">
        <v>1504662</v>
      </c>
    </row>
    <row r="34" spans="1:14" ht="15" customHeight="1">
      <c r="B34" s="9" t="s">
        <v>62</v>
      </c>
      <c r="C34" s="9"/>
      <c r="F34" s="20" t="s">
        <v>13</v>
      </c>
      <c r="H34" s="249">
        <v>20823390</v>
      </c>
      <c r="I34" s="250"/>
      <c r="J34" s="249">
        <v>18761323</v>
      </c>
      <c r="K34" s="250"/>
      <c r="L34" s="249">
        <v>562450</v>
      </c>
      <c r="M34" s="250"/>
      <c r="N34" s="249">
        <v>1212465</v>
      </c>
    </row>
    <row r="35" spans="1:14" ht="15" customHeight="1">
      <c r="A35" s="15" t="s">
        <v>63</v>
      </c>
      <c r="B35" s="17"/>
      <c r="F35" s="20">
        <v>3</v>
      </c>
      <c r="H35" s="249">
        <v>-40242665</v>
      </c>
      <c r="I35" s="250"/>
      <c r="J35" s="249">
        <v>-28030842</v>
      </c>
      <c r="K35" s="250"/>
      <c r="L35" s="249">
        <v>-25906941</v>
      </c>
      <c r="M35" s="250"/>
      <c r="N35" s="249">
        <v>-14778449</v>
      </c>
    </row>
    <row r="36" spans="1:14" ht="15" customHeight="1">
      <c r="A36" s="15" t="s">
        <v>64</v>
      </c>
      <c r="F36" s="20"/>
      <c r="H36" s="249">
        <v>-139006105</v>
      </c>
      <c r="I36" s="250"/>
      <c r="J36" s="249">
        <v>-128023890</v>
      </c>
      <c r="K36" s="250"/>
      <c r="L36" s="249">
        <v>-57030190</v>
      </c>
      <c r="M36" s="250"/>
      <c r="N36" s="249">
        <v>-60782716</v>
      </c>
    </row>
    <row r="37" spans="1:14" ht="15" customHeight="1">
      <c r="A37" s="15" t="s">
        <v>65</v>
      </c>
      <c r="B37" s="17"/>
      <c r="E37" s="44"/>
      <c r="F37" s="9"/>
      <c r="G37" s="9"/>
      <c r="H37" s="249"/>
      <c r="I37" s="250"/>
      <c r="J37" s="250"/>
      <c r="K37" s="250"/>
      <c r="L37" s="250"/>
      <c r="M37" s="250"/>
      <c r="N37" s="250"/>
    </row>
    <row r="38" spans="1:14" ht="15" customHeight="1">
      <c r="B38" s="18" t="s">
        <v>66</v>
      </c>
      <c r="E38" s="44"/>
      <c r="F38" s="20">
        <v>22</v>
      </c>
      <c r="H38" s="249">
        <v>-7479973</v>
      </c>
      <c r="I38" s="250"/>
      <c r="J38" s="249">
        <v>-5000823</v>
      </c>
      <c r="K38" s="250"/>
      <c r="L38" s="249">
        <v>-673669</v>
      </c>
      <c r="M38" s="250"/>
      <c r="N38" s="249">
        <v>-128899</v>
      </c>
    </row>
    <row r="39" spans="1:14" ht="15" customHeight="1">
      <c r="A39" s="15" t="s">
        <v>67</v>
      </c>
      <c r="E39" s="44"/>
      <c r="F39" s="20"/>
      <c r="H39" s="250"/>
      <c r="I39" s="250"/>
      <c r="J39" s="250"/>
      <c r="K39" s="250"/>
      <c r="L39" s="250"/>
      <c r="M39" s="250"/>
      <c r="N39" s="250"/>
    </row>
    <row r="40" spans="1:14" ht="15" customHeight="1">
      <c r="B40" s="17" t="s">
        <v>271</v>
      </c>
      <c r="E40" s="44"/>
      <c r="F40" s="20"/>
      <c r="H40" s="253" t="s">
        <v>91</v>
      </c>
      <c r="I40" s="250"/>
      <c r="J40" s="253" t="s">
        <v>91</v>
      </c>
      <c r="K40" s="250"/>
      <c r="L40" s="249">
        <v>-581194</v>
      </c>
      <c r="M40" s="250"/>
      <c r="N40" s="253" t="s">
        <v>91</v>
      </c>
    </row>
    <row r="41" spans="1:14" ht="15" customHeight="1">
      <c r="B41" s="17" t="s">
        <v>68</v>
      </c>
      <c r="E41" s="44"/>
      <c r="F41" s="20"/>
      <c r="H41" s="249">
        <v>-23000</v>
      </c>
      <c r="I41" s="250"/>
      <c r="J41" s="249" t="s">
        <v>91</v>
      </c>
      <c r="K41" s="250"/>
      <c r="L41" s="249" t="s">
        <v>91</v>
      </c>
      <c r="M41" s="250"/>
      <c r="N41" s="249">
        <v>-54667341</v>
      </c>
    </row>
    <row r="42" spans="1:14" ht="15" customHeight="1">
      <c r="A42" s="15" t="s">
        <v>69</v>
      </c>
      <c r="F42" s="20">
        <v>3</v>
      </c>
      <c r="H42" s="249">
        <v>-354108890</v>
      </c>
      <c r="I42" s="250"/>
      <c r="J42" s="249">
        <v>-137948105</v>
      </c>
      <c r="K42" s="250"/>
      <c r="L42" s="249">
        <v>-257516405</v>
      </c>
      <c r="M42" s="250"/>
      <c r="N42" s="249">
        <v>-150543173</v>
      </c>
    </row>
    <row r="43" spans="1:14" ht="15" customHeight="1">
      <c r="A43" s="18" t="s">
        <v>70</v>
      </c>
      <c r="F43" s="20"/>
      <c r="H43" s="249"/>
      <c r="I43" s="250"/>
      <c r="J43" s="249"/>
      <c r="K43" s="250"/>
      <c r="L43" s="249"/>
      <c r="M43" s="250"/>
      <c r="N43" s="249"/>
    </row>
    <row r="44" spans="1:14" ht="15" customHeight="1">
      <c r="A44" s="9" t="s">
        <v>216</v>
      </c>
      <c r="F44" s="20">
        <v>3</v>
      </c>
      <c r="H44" s="251">
        <v>230412899</v>
      </c>
      <c r="I44" s="250"/>
      <c r="J44" s="251">
        <v>178837492</v>
      </c>
      <c r="K44" s="250"/>
      <c r="L44" s="251" t="s">
        <v>91</v>
      </c>
      <c r="M44" s="250"/>
      <c r="N44" s="251" t="s">
        <v>91</v>
      </c>
    </row>
    <row r="45" spans="1:14" ht="9.9499999999999993" customHeight="1">
      <c r="F45" s="20"/>
      <c r="H45" s="250"/>
      <c r="I45" s="250"/>
      <c r="J45" s="250"/>
      <c r="K45" s="250"/>
      <c r="L45" s="250"/>
      <c r="M45" s="250"/>
      <c r="N45" s="250"/>
    </row>
    <row r="46" spans="1:14" s="42" customFormat="1" ht="15" customHeight="1">
      <c r="A46" s="252" t="s">
        <v>71</v>
      </c>
      <c r="B46" s="22"/>
      <c r="C46" s="40"/>
      <c r="D46" s="40"/>
      <c r="E46" s="40"/>
      <c r="F46" s="20"/>
      <c r="G46" s="40"/>
      <c r="H46" s="249">
        <f>SUM(H25:H44)</f>
        <v>504378835</v>
      </c>
      <c r="I46" s="250"/>
      <c r="J46" s="249">
        <f>SUM(J25:J44)</f>
        <v>495162256</v>
      </c>
      <c r="K46" s="250"/>
      <c r="L46" s="249">
        <f>SUM(L25:L44)</f>
        <v>29632712</v>
      </c>
      <c r="M46" s="250"/>
      <c r="N46" s="249">
        <f>SUM(N25:N44)</f>
        <v>95317418</v>
      </c>
    </row>
    <row r="47" spans="1:14" ht="15" customHeight="1">
      <c r="A47" s="123" t="s">
        <v>217</v>
      </c>
      <c r="F47" s="20"/>
      <c r="H47" s="251">
        <v>-41757693</v>
      </c>
      <c r="I47" s="250"/>
      <c r="J47" s="251">
        <v>-18288044</v>
      </c>
      <c r="K47" s="250"/>
      <c r="L47" s="251">
        <v>-1624393</v>
      </c>
      <c r="M47" s="250"/>
      <c r="N47" s="251">
        <v>1492816</v>
      </c>
    </row>
    <row r="48" spans="1:14" ht="9.9499999999999993" customHeight="1">
      <c r="F48" s="20"/>
      <c r="H48" s="250"/>
      <c r="I48" s="250"/>
      <c r="J48" s="250"/>
      <c r="K48" s="250"/>
      <c r="L48" s="250"/>
      <c r="M48" s="250"/>
      <c r="N48" s="250"/>
    </row>
    <row r="49" spans="1:14" s="42" customFormat="1" ht="15" customHeight="1" thickBot="1">
      <c r="A49" s="252" t="s">
        <v>218</v>
      </c>
      <c r="B49" s="22"/>
      <c r="C49" s="40"/>
      <c r="D49" s="40"/>
      <c r="E49" s="40"/>
      <c r="F49" s="20" t="s">
        <v>13</v>
      </c>
      <c r="G49" s="40"/>
      <c r="H49" s="254">
        <f>SUM(H46:H47)</f>
        <v>462621142</v>
      </c>
      <c r="I49" s="250"/>
      <c r="J49" s="254">
        <f>SUM(J46:J47)</f>
        <v>476874212</v>
      </c>
      <c r="K49" s="250"/>
      <c r="L49" s="254">
        <f>SUM(L46:L47)</f>
        <v>28008319</v>
      </c>
      <c r="M49" s="250"/>
      <c r="N49" s="254">
        <f>SUM(N46:N47)</f>
        <v>96810234</v>
      </c>
    </row>
    <row r="50" spans="1:14" ht="15" customHeight="1" thickTop="1">
      <c r="F50" s="23"/>
      <c r="H50" s="32"/>
      <c r="I50" s="46"/>
      <c r="J50" s="32"/>
      <c r="L50" s="32"/>
      <c r="M50" s="34"/>
      <c r="N50" s="32"/>
    </row>
    <row r="51" spans="1:14" ht="15" customHeight="1">
      <c r="F51" s="23"/>
      <c r="H51" s="32"/>
      <c r="I51" s="46"/>
      <c r="J51" s="32"/>
      <c r="L51" s="32"/>
      <c r="M51" s="34"/>
      <c r="N51" s="32"/>
    </row>
    <row r="52" spans="1:14" ht="15" customHeight="1">
      <c r="F52" s="23"/>
      <c r="H52" s="32"/>
      <c r="I52" s="46"/>
      <c r="J52" s="32"/>
      <c r="L52" s="32"/>
      <c r="M52" s="34"/>
      <c r="N52" s="32"/>
    </row>
    <row r="53" spans="1:14" ht="15" customHeight="1">
      <c r="F53" s="23"/>
      <c r="H53" s="32"/>
      <c r="I53" s="46"/>
      <c r="J53" s="32"/>
      <c r="L53" s="32"/>
      <c r="M53" s="34"/>
      <c r="N53" s="32"/>
    </row>
    <row r="54" spans="1:14" ht="15" customHeight="1">
      <c r="F54" s="23"/>
      <c r="H54" s="32"/>
      <c r="I54" s="46"/>
      <c r="J54" s="32"/>
      <c r="L54" s="32"/>
      <c r="M54" s="34"/>
      <c r="N54" s="32"/>
    </row>
    <row r="55" spans="1:14" ht="15" customHeight="1">
      <c r="F55" s="23"/>
      <c r="H55" s="32"/>
      <c r="I55" s="46"/>
      <c r="J55" s="32"/>
      <c r="L55" s="32"/>
      <c r="M55" s="34"/>
      <c r="N55" s="32"/>
    </row>
    <row r="56" spans="1:14" ht="15" hidden="1" customHeight="1">
      <c r="F56" s="23"/>
      <c r="H56" s="32"/>
      <c r="I56" s="46"/>
      <c r="J56" s="32"/>
      <c r="L56" s="32"/>
      <c r="M56" s="34"/>
      <c r="N56" s="32"/>
    </row>
    <row r="57" spans="1:14" ht="16.5" hidden="1" customHeight="1">
      <c r="F57" s="23"/>
      <c r="H57" s="32"/>
      <c r="I57" s="46"/>
      <c r="J57" s="32"/>
      <c r="L57" s="32"/>
      <c r="M57" s="34"/>
      <c r="N57" s="32"/>
    </row>
    <row r="58" spans="1:14" ht="20.100000000000001" customHeight="1">
      <c r="A58" s="6" t="str">
        <f>'FS(E)-BS 2-4 '!A112</f>
        <v>The condensed notes to the interim financial information are an integral part of these interim financial information.</v>
      </c>
      <c r="B58" s="6"/>
      <c r="C58" s="7"/>
      <c r="D58" s="7"/>
      <c r="E58" s="7"/>
      <c r="F58" s="47"/>
      <c r="G58" s="7"/>
      <c r="H58" s="29"/>
      <c r="I58" s="48"/>
      <c r="J58" s="29"/>
      <c r="K58" s="8"/>
      <c r="L58" s="29"/>
      <c r="M58" s="49"/>
      <c r="N58" s="29"/>
    </row>
    <row r="59" spans="1:14" ht="15.95" customHeight="1">
      <c r="A59" s="14"/>
      <c r="B59" s="14"/>
      <c r="C59" s="24"/>
      <c r="D59" s="24"/>
      <c r="E59" s="24"/>
      <c r="F59" s="56"/>
      <c r="G59" s="24"/>
      <c r="H59" s="32"/>
      <c r="I59" s="55"/>
      <c r="J59" s="32"/>
      <c r="K59" s="1"/>
      <c r="L59" s="32"/>
      <c r="M59" s="57"/>
      <c r="N59" s="32">
        <v>5</v>
      </c>
    </row>
    <row r="60" spans="1:14" ht="15" customHeight="1">
      <c r="A60" s="11" t="str">
        <f>+A1</f>
        <v>Hemaraj Land and Development Public Company Limited</v>
      </c>
      <c r="B60" s="11"/>
      <c r="C60" s="110"/>
      <c r="D60" s="110"/>
      <c r="E60" s="110"/>
      <c r="F60" s="110"/>
      <c r="G60" s="110"/>
      <c r="H60" s="111"/>
      <c r="I60" s="110"/>
      <c r="J60" s="111"/>
      <c r="K60" s="110"/>
      <c r="L60" s="111"/>
      <c r="M60" s="110"/>
      <c r="N60" s="111"/>
    </row>
    <row r="61" spans="1:14" ht="15" customHeight="1">
      <c r="A61" s="11" t="s">
        <v>272</v>
      </c>
      <c r="B61" s="11"/>
      <c r="C61" s="110"/>
      <c r="D61" s="110"/>
      <c r="E61" s="110"/>
      <c r="F61" s="110"/>
      <c r="G61" s="110"/>
      <c r="H61" s="111"/>
      <c r="I61" s="110"/>
      <c r="J61" s="111"/>
      <c r="K61" s="110"/>
      <c r="L61" s="111"/>
      <c r="M61" s="110"/>
      <c r="N61" s="111"/>
    </row>
    <row r="62" spans="1:14" ht="15" customHeight="1">
      <c r="A62" s="112" t="str">
        <f>A3</f>
        <v>For the three-month period ended 30 September 2016</v>
      </c>
      <c r="B62" s="112"/>
      <c r="C62" s="113"/>
      <c r="D62" s="113"/>
      <c r="E62" s="113"/>
      <c r="F62" s="113"/>
      <c r="G62" s="113"/>
      <c r="H62" s="114"/>
      <c r="I62" s="113"/>
      <c r="J62" s="114"/>
      <c r="K62" s="113"/>
      <c r="L62" s="114"/>
      <c r="M62" s="113"/>
      <c r="N62" s="114"/>
    </row>
    <row r="63" spans="1:14" ht="15" customHeight="1">
      <c r="A63" s="21"/>
      <c r="B63" s="21"/>
      <c r="C63" s="33"/>
      <c r="D63" s="33"/>
      <c r="E63" s="33"/>
      <c r="F63" s="33"/>
      <c r="G63" s="33"/>
      <c r="H63" s="30"/>
      <c r="I63" s="33"/>
      <c r="J63" s="30"/>
      <c r="K63" s="33"/>
      <c r="L63" s="30"/>
      <c r="M63" s="33"/>
      <c r="N63" s="30"/>
    </row>
    <row r="65" spans="1:14" ht="15" customHeight="1">
      <c r="F65" s="115"/>
      <c r="G65" s="116"/>
      <c r="H65" s="321" t="s">
        <v>0</v>
      </c>
      <c r="I65" s="321"/>
      <c r="J65" s="321"/>
      <c r="K65" s="117"/>
      <c r="L65" s="321" t="s">
        <v>1</v>
      </c>
      <c r="M65" s="321"/>
      <c r="N65" s="321"/>
    </row>
    <row r="66" spans="1:14" ht="15" customHeight="1">
      <c r="F66" s="115"/>
      <c r="G66" s="116"/>
      <c r="H66" s="117"/>
      <c r="I66" s="117"/>
      <c r="J66" s="316" t="s">
        <v>284</v>
      </c>
      <c r="K66" s="117"/>
      <c r="L66" s="117"/>
      <c r="M66" s="117"/>
      <c r="N66" s="316" t="s">
        <v>284</v>
      </c>
    </row>
    <row r="67" spans="1:14" ht="15" customHeight="1">
      <c r="F67" s="118"/>
      <c r="G67" s="119"/>
      <c r="H67" s="26" t="s">
        <v>144</v>
      </c>
      <c r="I67" s="2"/>
      <c r="J67" s="26" t="s">
        <v>6</v>
      </c>
      <c r="K67" s="3"/>
      <c r="L67" s="26" t="s">
        <v>144</v>
      </c>
      <c r="M67" s="2"/>
      <c r="N67" s="26" t="s">
        <v>6</v>
      </c>
    </row>
    <row r="68" spans="1:14" ht="15" customHeight="1">
      <c r="F68" s="167"/>
      <c r="G68" s="119"/>
      <c r="H68" s="121" t="s">
        <v>8</v>
      </c>
      <c r="I68" s="2"/>
      <c r="J68" s="121" t="s">
        <v>8</v>
      </c>
      <c r="K68" s="3"/>
      <c r="L68" s="121" t="s">
        <v>8</v>
      </c>
      <c r="M68" s="2"/>
      <c r="N68" s="121" t="s">
        <v>8</v>
      </c>
    </row>
    <row r="69" spans="1:14" ht="9.9499999999999993" customHeight="1">
      <c r="A69" s="9"/>
      <c r="F69" s="19"/>
      <c r="H69" s="32"/>
      <c r="J69" s="32"/>
      <c r="L69" s="32"/>
      <c r="N69" s="32"/>
    </row>
    <row r="70" spans="1:14" ht="15" customHeight="1">
      <c r="A70" s="11" t="s">
        <v>219</v>
      </c>
      <c r="F70" s="23"/>
      <c r="H70" s="32"/>
      <c r="J70" s="32"/>
      <c r="L70" s="32"/>
      <c r="N70" s="32"/>
    </row>
    <row r="71" spans="1:14" ht="15" customHeight="1">
      <c r="A71" s="11"/>
      <c r="B71" s="18" t="s">
        <v>96</v>
      </c>
      <c r="F71" s="23"/>
      <c r="H71" s="32"/>
      <c r="J71" s="32"/>
      <c r="L71" s="32"/>
      <c r="N71" s="32"/>
    </row>
    <row r="72" spans="1:14" ht="15" customHeight="1">
      <c r="A72" s="11"/>
      <c r="B72" s="18" t="s">
        <v>72</v>
      </c>
      <c r="C72" s="18" t="s">
        <v>95</v>
      </c>
      <c r="F72" s="23"/>
      <c r="H72" s="32"/>
      <c r="J72" s="32"/>
      <c r="L72" s="32"/>
      <c r="N72" s="32"/>
    </row>
    <row r="73" spans="1:14" ht="15" customHeight="1">
      <c r="A73" s="11"/>
      <c r="C73" s="18" t="s">
        <v>97</v>
      </c>
      <c r="F73" s="23"/>
      <c r="H73" s="32"/>
      <c r="J73" s="32"/>
      <c r="L73" s="32"/>
      <c r="N73" s="222"/>
    </row>
    <row r="74" spans="1:14" ht="15" customHeight="1">
      <c r="A74" s="11"/>
      <c r="B74" s="9"/>
      <c r="C74" s="50"/>
      <c r="D74" s="9" t="s">
        <v>98</v>
      </c>
      <c r="F74" s="23"/>
      <c r="H74" s="27">
        <v>-116511</v>
      </c>
      <c r="J74" s="27">
        <v>633632</v>
      </c>
      <c r="L74" s="31" t="s">
        <v>91</v>
      </c>
      <c r="M74" s="31"/>
      <c r="N74" s="31" t="s">
        <v>91</v>
      </c>
    </row>
    <row r="75" spans="1:14" ht="15" customHeight="1">
      <c r="A75" s="11"/>
      <c r="B75" s="9"/>
      <c r="C75" s="18" t="s">
        <v>222</v>
      </c>
      <c r="D75" s="9"/>
      <c r="F75" s="23"/>
      <c r="H75" s="9"/>
      <c r="I75" s="9"/>
      <c r="J75" s="9"/>
      <c r="K75" s="9"/>
      <c r="L75" s="9"/>
      <c r="M75" s="9"/>
      <c r="N75" s="9"/>
    </row>
    <row r="76" spans="1:14" ht="15" customHeight="1">
      <c r="A76" s="11"/>
      <c r="B76" s="9"/>
      <c r="C76" s="9"/>
      <c r="D76" s="9" t="s">
        <v>99</v>
      </c>
      <c r="E76" s="9"/>
      <c r="F76" s="23"/>
      <c r="H76" s="51">
        <v>-61139</v>
      </c>
      <c r="I76" s="9"/>
      <c r="J76" s="51">
        <v>40031</v>
      </c>
      <c r="K76" s="9"/>
      <c r="L76" s="51">
        <v>-61139</v>
      </c>
      <c r="M76" s="9"/>
      <c r="N76" s="51">
        <v>40031</v>
      </c>
    </row>
    <row r="77" spans="1:14" ht="15" customHeight="1">
      <c r="A77" s="11"/>
      <c r="B77" s="9" t="s">
        <v>170</v>
      </c>
      <c r="C77" s="9"/>
      <c r="D77" s="9"/>
      <c r="E77" s="9"/>
      <c r="F77" s="23"/>
      <c r="H77" s="28"/>
      <c r="I77" s="1"/>
      <c r="J77" s="28"/>
      <c r="K77" s="1"/>
      <c r="L77" s="28"/>
      <c r="M77" s="1"/>
      <c r="N77" s="28"/>
    </row>
    <row r="78" spans="1:14" ht="9.9499999999999993" customHeight="1">
      <c r="A78" s="18"/>
      <c r="C78" s="50"/>
      <c r="F78" s="20"/>
      <c r="H78" s="144"/>
      <c r="I78" s="1"/>
      <c r="J78" s="144"/>
      <c r="K78" s="1"/>
      <c r="L78" s="28"/>
      <c r="M78" s="1"/>
      <c r="N78" s="28"/>
    </row>
    <row r="79" spans="1:14" ht="15" customHeight="1">
      <c r="A79" s="22" t="s">
        <v>73</v>
      </c>
      <c r="C79" s="50"/>
      <c r="F79" s="20"/>
      <c r="H79" s="144"/>
      <c r="J79" s="32"/>
      <c r="L79" s="32"/>
      <c r="N79" s="32"/>
    </row>
    <row r="80" spans="1:14" s="42" customFormat="1" ht="15" customHeight="1">
      <c r="B80" s="22" t="s">
        <v>251</v>
      </c>
      <c r="C80" s="40"/>
      <c r="D80" s="40"/>
      <c r="E80" s="40"/>
      <c r="F80" s="52"/>
      <c r="G80" s="40"/>
      <c r="H80" s="29">
        <f>+H74+H76</f>
        <v>-177650</v>
      </c>
      <c r="I80" s="12"/>
      <c r="J80" s="29">
        <f>+J74+J76</f>
        <v>673663</v>
      </c>
      <c r="K80" s="12"/>
      <c r="L80" s="29">
        <f>SUM(L74:L76)</f>
        <v>-61139</v>
      </c>
      <c r="M80" s="12"/>
      <c r="N80" s="29">
        <f>SUM(N74:N76)</f>
        <v>40031</v>
      </c>
    </row>
    <row r="81" spans="1:22" s="42" customFormat="1" ht="9.9499999999999993" customHeight="1">
      <c r="A81" s="22"/>
      <c r="B81" s="22"/>
      <c r="C81" s="40"/>
      <c r="D81" s="40"/>
      <c r="E81" s="40"/>
      <c r="F81" s="52"/>
      <c r="G81" s="40"/>
      <c r="H81" s="32"/>
      <c r="I81" s="12"/>
      <c r="J81" s="32"/>
      <c r="K81" s="12"/>
      <c r="L81" s="32"/>
      <c r="M81" s="12"/>
      <c r="N81" s="32"/>
    </row>
    <row r="82" spans="1:22" s="42" customFormat="1" ht="15" customHeight="1">
      <c r="A82" s="22" t="s">
        <v>101</v>
      </c>
      <c r="B82" s="22"/>
      <c r="C82" s="40"/>
      <c r="D82" s="40"/>
      <c r="E82" s="40"/>
      <c r="F82" s="52"/>
      <c r="G82" s="40"/>
      <c r="H82" s="32"/>
      <c r="I82" s="12"/>
      <c r="J82" s="32"/>
      <c r="K82" s="12"/>
      <c r="L82" s="32"/>
      <c r="M82" s="12"/>
      <c r="N82" s="32"/>
    </row>
    <row r="83" spans="1:22" s="42" customFormat="1" ht="15" customHeight="1" thickBot="1">
      <c r="B83" s="22" t="s">
        <v>220</v>
      </c>
      <c r="C83" s="40"/>
      <c r="D83" s="40"/>
      <c r="E83" s="40"/>
      <c r="F83" s="52"/>
      <c r="G83" s="40"/>
      <c r="H83" s="45">
        <f>SUM(H80+H49)</f>
        <v>462443492</v>
      </c>
      <c r="I83" s="12"/>
      <c r="J83" s="45">
        <f>SUM(J80+J49)</f>
        <v>477547875</v>
      </c>
      <c r="K83" s="12"/>
      <c r="L83" s="45">
        <f>SUM(L80+L49)</f>
        <v>27947180</v>
      </c>
      <c r="M83" s="12"/>
      <c r="N83" s="45">
        <f>SUM(N80+N49)</f>
        <v>96850265</v>
      </c>
    </row>
    <row r="84" spans="1:22" s="42" customFormat="1" ht="15" customHeight="1" thickTop="1">
      <c r="A84" s="22"/>
      <c r="B84" s="22"/>
      <c r="C84" s="40"/>
      <c r="D84" s="40"/>
      <c r="E84" s="40"/>
      <c r="F84" s="52"/>
      <c r="G84" s="40"/>
      <c r="H84" s="43"/>
      <c r="I84" s="34"/>
      <c r="J84" s="43"/>
      <c r="K84" s="12"/>
      <c r="L84" s="43"/>
      <c r="M84" s="12"/>
      <c r="N84" s="43"/>
    </row>
    <row r="85" spans="1:22" ht="15" customHeight="1">
      <c r="A85" s="22" t="s">
        <v>74</v>
      </c>
      <c r="F85" s="23"/>
    </row>
    <row r="86" spans="1:22" ht="15" customHeight="1">
      <c r="B86" s="18" t="s">
        <v>221</v>
      </c>
      <c r="F86" s="23"/>
      <c r="H86" s="32">
        <f>+H49-H87</f>
        <v>430350497</v>
      </c>
      <c r="I86" s="1"/>
      <c r="J86" s="32">
        <f>+J49-J87</f>
        <v>464648916</v>
      </c>
      <c r="L86" s="32">
        <v>28008319</v>
      </c>
      <c r="M86" s="1"/>
      <c r="N86" s="32">
        <v>96810234</v>
      </c>
      <c r="T86" s="25"/>
      <c r="U86" s="25"/>
      <c r="V86" s="25"/>
    </row>
    <row r="87" spans="1:22" ht="15" customHeight="1">
      <c r="B87" s="18" t="s">
        <v>47</v>
      </c>
      <c r="F87" s="20" t="s">
        <v>13</v>
      </c>
      <c r="H87" s="29">
        <v>32270645</v>
      </c>
      <c r="I87" s="1"/>
      <c r="J87" s="29">
        <v>12225296</v>
      </c>
      <c r="L87" s="29" t="s">
        <v>91</v>
      </c>
      <c r="M87" s="1"/>
      <c r="N87" s="29" t="s">
        <v>91</v>
      </c>
      <c r="T87" s="25"/>
      <c r="U87" s="32"/>
      <c r="V87" s="25"/>
    </row>
    <row r="88" spans="1:22" ht="9.9499999999999993" customHeight="1">
      <c r="A88" s="18"/>
      <c r="F88" s="20"/>
      <c r="H88" s="32"/>
      <c r="I88" s="1"/>
      <c r="J88" s="32"/>
      <c r="K88" s="1"/>
      <c r="L88" s="32"/>
      <c r="M88" s="1"/>
      <c r="N88" s="32"/>
      <c r="T88" s="25"/>
      <c r="U88" s="25"/>
      <c r="V88" s="25"/>
    </row>
    <row r="89" spans="1:22" s="42" customFormat="1" ht="15" customHeight="1" thickBot="1">
      <c r="A89" s="22" t="s">
        <v>223</v>
      </c>
      <c r="B89" s="22"/>
      <c r="C89" s="40"/>
      <c r="D89" s="40"/>
      <c r="E89" s="40"/>
      <c r="F89" s="52"/>
      <c r="G89" s="40"/>
      <c r="H89" s="45">
        <f>SUM(H86:H87)</f>
        <v>462621142</v>
      </c>
      <c r="I89" s="12"/>
      <c r="J89" s="45">
        <f>SUM(J86:J87)</f>
        <v>476874212</v>
      </c>
      <c r="K89" s="12"/>
      <c r="L89" s="45">
        <f>SUM(L86:L88)</f>
        <v>28008319</v>
      </c>
      <c r="M89" s="1"/>
      <c r="N89" s="45">
        <f>SUM(N86:N88)</f>
        <v>96810234</v>
      </c>
      <c r="T89" s="315"/>
      <c r="U89" s="315"/>
      <c r="V89" s="315"/>
    </row>
    <row r="90" spans="1:22" s="42" customFormat="1" ht="15" customHeight="1" thickTop="1">
      <c r="A90" s="22"/>
      <c r="B90" s="22"/>
      <c r="C90" s="40"/>
      <c r="D90" s="40"/>
      <c r="E90" s="40"/>
      <c r="F90" s="52"/>
      <c r="G90" s="40"/>
      <c r="H90" s="43"/>
      <c r="I90" s="34"/>
      <c r="J90" s="43"/>
      <c r="K90" s="12"/>
      <c r="L90" s="43"/>
      <c r="M90" s="12"/>
      <c r="N90" s="43"/>
      <c r="T90" s="315"/>
      <c r="U90" s="315"/>
      <c r="V90" s="315"/>
    </row>
    <row r="91" spans="1:22" ht="15" customHeight="1">
      <c r="A91" s="109" t="s">
        <v>100</v>
      </c>
      <c r="F91" s="23"/>
    </row>
    <row r="92" spans="1:22" ht="15" customHeight="1">
      <c r="B92" s="18" t="s">
        <v>221</v>
      </c>
      <c r="F92" s="23"/>
      <c r="H92" s="32">
        <v>430172847</v>
      </c>
      <c r="I92" s="1"/>
      <c r="J92" s="32">
        <v>465322579</v>
      </c>
      <c r="L92" s="32">
        <v>27947180</v>
      </c>
      <c r="M92" s="1"/>
      <c r="N92" s="32">
        <v>96850265</v>
      </c>
    </row>
    <row r="93" spans="1:22" ht="15" customHeight="1">
      <c r="B93" s="18" t="s">
        <v>47</v>
      </c>
      <c r="F93" s="20" t="s">
        <v>13</v>
      </c>
      <c r="H93" s="29">
        <v>32270645</v>
      </c>
      <c r="I93" s="1"/>
      <c r="J93" s="29">
        <v>12225296</v>
      </c>
      <c r="L93" s="29" t="s">
        <v>91</v>
      </c>
      <c r="M93" s="1"/>
      <c r="N93" s="29" t="s">
        <v>91</v>
      </c>
    </row>
    <row r="94" spans="1:22" ht="9.9499999999999993" customHeight="1">
      <c r="F94" s="20"/>
      <c r="H94" s="32"/>
      <c r="I94" s="1"/>
      <c r="J94" s="32"/>
      <c r="K94" s="1"/>
      <c r="L94" s="32"/>
      <c r="M94" s="1"/>
      <c r="N94" s="32"/>
    </row>
    <row r="95" spans="1:22" ht="15" customHeight="1">
      <c r="A95" s="252" t="s">
        <v>88</v>
      </c>
      <c r="F95" s="20"/>
      <c r="H95" s="32"/>
      <c r="I95" s="1"/>
      <c r="J95" s="32"/>
      <c r="K95" s="1"/>
      <c r="L95" s="32"/>
      <c r="M95" s="1"/>
      <c r="N95" s="32"/>
    </row>
    <row r="96" spans="1:22" s="42" customFormat="1" ht="15" customHeight="1" thickBot="1">
      <c r="B96" s="252" t="s">
        <v>220</v>
      </c>
      <c r="C96" s="40"/>
      <c r="D96" s="40"/>
      <c r="E96" s="40"/>
      <c r="F96" s="52"/>
      <c r="G96" s="40"/>
      <c r="H96" s="45">
        <f>SUM(H92:H93)</f>
        <v>462443492</v>
      </c>
      <c r="I96" s="12"/>
      <c r="J96" s="45">
        <f>SUM(J92:J93)</f>
        <v>477547875</v>
      </c>
      <c r="K96" s="12"/>
      <c r="L96" s="45">
        <f>SUM(L92:L93)</f>
        <v>27947180</v>
      </c>
      <c r="M96" s="1"/>
      <c r="N96" s="45">
        <f>SUM(N92:N93)</f>
        <v>96850265</v>
      </c>
    </row>
    <row r="97" spans="1:14" s="42" customFormat="1" ht="15" customHeight="1" thickTop="1">
      <c r="A97" s="252"/>
      <c r="B97" s="22"/>
      <c r="C97" s="40"/>
      <c r="D97" s="40"/>
      <c r="E97" s="40"/>
      <c r="F97" s="52"/>
      <c r="G97" s="40"/>
      <c r="H97" s="32"/>
      <c r="I97" s="12"/>
      <c r="J97" s="32"/>
      <c r="K97" s="12"/>
      <c r="L97" s="32"/>
      <c r="M97" s="1"/>
      <c r="N97" s="32"/>
    </row>
    <row r="98" spans="1:14" s="42" customFormat="1" ht="15" customHeight="1">
      <c r="A98" s="252"/>
      <c r="B98" s="22"/>
      <c r="C98" s="40"/>
      <c r="D98" s="40"/>
      <c r="E98" s="40"/>
      <c r="F98" s="52"/>
      <c r="G98" s="40"/>
      <c r="H98" s="32"/>
      <c r="I98" s="12"/>
      <c r="J98" s="32"/>
      <c r="K98" s="12"/>
      <c r="L98" s="32"/>
      <c r="M98" s="1"/>
      <c r="N98" s="32"/>
    </row>
    <row r="99" spans="1:14" s="42" customFormat="1" ht="15" customHeight="1">
      <c r="A99" s="59" t="s">
        <v>75</v>
      </c>
      <c r="B99" s="53"/>
      <c r="C99" s="40"/>
      <c r="D99" s="40"/>
      <c r="E99" s="40"/>
      <c r="F99" s="52"/>
      <c r="G99" s="40"/>
      <c r="H99" s="32"/>
      <c r="I99" s="12"/>
      <c r="J99" s="32"/>
      <c r="K99" s="12"/>
      <c r="L99" s="32"/>
      <c r="M99" s="12"/>
      <c r="N99" s="32"/>
    </row>
    <row r="100" spans="1:14" ht="9.9499999999999993" customHeight="1">
      <c r="F100" s="20"/>
      <c r="H100" s="32"/>
      <c r="I100" s="1"/>
      <c r="J100" s="32"/>
      <c r="K100" s="1"/>
      <c r="L100" s="32"/>
      <c r="M100" s="1"/>
      <c r="N100" s="32"/>
    </row>
    <row r="101" spans="1:14" s="42" customFormat="1" ht="15" customHeight="1" thickBot="1">
      <c r="A101" s="53"/>
      <c r="B101" s="53" t="s">
        <v>76</v>
      </c>
      <c r="C101" s="53"/>
      <c r="D101" s="17"/>
      <c r="E101" s="17"/>
      <c r="F101" s="52"/>
      <c r="G101" s="40"/>
      <c r="H101" s="223">
        <v>4.4999999999999998E-2</v>
      </c>
      <c r="I101" s="54"/>
      <c r="J101" s="223">
        <v>4.8000000000000001E-2</v>
      </c>
      <c r="K101" s="54"/>
      <c r="L101" s="223">
        <v>3.0000000000000001E-3</v>
      </c>
      <c r="M101" s="54"/>
      <c r="N101" s="223">
        <v>0.01</v>
      </c>
    </row>
    <row r="102" spans="1:14" ht="15" customHeight="1" thickTop="1">
      <c r="A102" s="53"/>
      <c r="B102" s="53"/>
      <c r="F102" s="23"/>
      <c r="H102" s="32"/>
      <c r="I102" s="1"/>
      <c r="J102" s="32"/>
      <c r="K102" s="1"/>
      <c r="L102" s="32"/>
      <c r="M102" s="1"/>
      <c r="N102" s="32"/>
    </row>
    <row r="103" spans="1:14" ht="15" customHeight="1">
      <c r="A103" s="53"/>
      <c r="B103" s="53"/>
      <c r="F103" s="23"/>
      <c r="H103" s="32"/>
      <c r="I103" s="1"/>
      <c r="J103" s="32"/>
      <c r="K103" s="1"/>
      <c r="L103" s="32"/>
      <c r="M103" s="1"/>
      <c r="N103" s="224"/>
    </row>
    <row r="104" spans="1:14" ht="15" customHeight="1">
      <c r="A104" s="53"/>
      <c r="B104" s="53"/>
      <c r="F104" s="23"/>
      <c r="H104" s="32"/>
      <c r="I104" s="1"/>
      <c r="J104" s="32"/>
      <c r="K104" s="1"/>
      <c r="L104" s="32"/>
      <c r="M104" s="1"/>
      <c r="N104" s="32"/>
    </row>
    <row r="105" spans="1:14" ht="15" customHeight="1">
      <c r="A105" s="53"/>
      <c r="B105" s="53"/>
      <c r="F105" s="23"/>
      <c r="H105" s="32"/>
      <c r="I105" s="1"/>
      <c r="J105" s="32"/>
      <c r="K105" s="1"/>
      <c r="L105" s="32"/>
      <c r="M105" s="1"/>
      <c r="N105" s="32"/>
    </row>
    <row r="106" spans="1:14" ht="15" customHeight="1">
      <c r="A106" s="53"/>
      <c r="B106" s="53"/>
      <c r="F106" s="23"/>
      <c r="H106" s="32"/>
      <c r="I106" s="1"/>
      <c r="J106" s="32"/>
      <c r="K106" s="1"/>
      <c r="L106" s="32"/>
      <c r="M106" s="1"/>
      <c r="N106" s="32"/>
    </row>
    <row r="107" spans="1:14" ht="15" customHeight="1">
      <c r="A107" s="53"/>
      <c r="B107" s="53"/>
      <c r="F107" s="23"/>
      <c r="H107" s="32"/>
      <c r="I107" s="1"/>
      <c r="J107" s="32"/>
      <c r="K107" s="1"/>
      <c r="L107" s="32"/>
      <c r="M107" s="1"/>
      <c r="N107" s="32"/>
    </row>
    <row r="108" spans="1:14" ht="15" customHeight="1">
      <c r="A108" s="53"/>
      <c r="B108" s="53"/>
      <c r="F108" s="23"/>
      <c r="H108" s="32"/>
      <c r="I108" s="1"/>
      <c r="J108" s="32"/>
      <c r="K108" s="1"/>
      <c r="L108" s="32"/>
      <c r="M108" s="1"/>
      <c r="N108" s="32"/>
    </row>
    <row r="109" spans="1:14" ht="15" customHeight="1">
      <c r="A109" s="53"/>
      <c r="B109" s="53"/>
      <c r="F109" s="23"/>
      <c r="H109" s="32"/>
      <c r="I109" s="1"/>
      <c r="J109" s="32"/>
      <c r="K109" s="1"/>
      <c r="L109" s="32"/>
      <c r="M109" s="1"/>
      <c r="N109" s="32"/>
    </row>
    <row r="110" spans="1:14" ht="15" customHeight="1">
      <c r="A110" s="53"/>
      <c r="B110" s="53"/>
      <c r="F110" s="23"/>
      <c r="H110" s="32"/>
      <c r="I110" s="1"/>
      <c r="J110" s="32"/>
      <c r="K110" s="1"/>
      <c r="L110" s="32"/>
      <c r="M110" s="1"/>
      <c r="N110" s="32"/>
    </row>
    <row r="111" spans="1:14" ht="15" customHeight="1">
      <c r="A111" s="53"/>
      <c r="B111" s="53"/>
      <c r="F111" s="23"/>
      <c r="H111" s="32"/>
      <c r="I111" s="1"/>
      <c r="J111" s="32"/>
      <c r="K111" s="1"/>
      <c r="L111" s="32"/>
      <c r="M111" s="1"/>
      <c r="N111" s="32"/>
    </row>
    <row r="112" spans="1:14" ht="15" customHeight="1">
      <c r="A112" s="53"/>
      <c r="B112" s="53"/>
      <c r="F112" s="23"/>
      <c r="H112" s="32"/>
      <c r="I112" s="1"/>
      <c r="J112" s="32"/>
      <c r="K112" s="1"/>
      <c r="L112" s="32"/>
      <c r="M112" s="1"/>
      <c r="N112" s="32"/>
    </row>
    <row r="113" spans="1:206" ht="15" customHeight="1">
      <c r="A113" s="53"/>
      <c r="B113" s="53"/>
      <c r="F113" s="23"/>
      <c r="H113" s="32"/>
      <c r="I113" s="1"/>
      <c r="J113" s="32"/>
      <c r="K113" s="1"/>
      <c r="L113" s="32"/>
      <c r="M113" s="1"/>
      <c r="N113" s="32"/>
    </row>
    <row r="114" spans="1:206" ht="6" customHeight="1">
      <c r="A114" s="53"/>
      <c r="B114" s="53"/>
      <c r="F114" s="23"/>
      <c r="H114" s="32"/>
      <c r="I114" s="1"/>
      <c r="J114" s="32"/>
      <c r="K114" s="1"/>
      <c r="L114" s="32"/>
      <c r="M114" s="1"/>
      <c r="N114" s="32"/>
    </row>
    <row r="115" spans="1:206" ht="15" hidden="1" customHeight="1">
      <c r="A115" s="53"/>
      <c r="B115" s="53"/>
      <c r="F115" s="23"/>
      <c r="H115" s="32"/>
      <c r="I115" s="1"/>
      <c r="J115" s="32"/>
      <c r="K115" s="1"/>
      <c r="L115" s="32"/>
      <c r="M115" s="1"/>
      <c r="N115" s="32"/>
    </row>
    <row r="116" spans="1:206" ht="15" hidden="1" customHeight="1">
      <c r="A116" s="53"/>
      <c r="B116" s="53"/>
      <c r="F116" s="23"/>
      <c r="H116" s="32"/>
      <c r="I116" s="1"/>
      <c r="J116" s="32"/>
      <c r="K116" s="1"/>
      <c r="L116" s="32"/>
      <c r="M116" s="1"/>
      <c r="N116" s="32"/>
    </row>
    <row r="117" spans="1:206" s="25" customFormat="1" ht="20.100000000000001" customHeight="1">
      <c r="A117" s="6" t="str">
        <f>A58</f>
        <v>The condensed notes to the interim financial information are an integral part of these interim financial information.</v>
      </c>
      <c r="B117" s="6"/>
      <c r="C117" s="7"/>
      <c r="D117" s="7"/>
      <c r="E117" s="7"/>
      <c r="F117" s="47"/>
      <c r="G117" s="7"/>
      <c r="H117" s="29"/>
      <c r="I117" s="48"/>
      <c r="J117" s="29"/>
      <c r="K117" s="8"/>
      <c r="L117" s="29"/>
      <c r="M117" s="49"/>
      <c r="N117" s="29"/>
      <c r="O117" s="14"/>
      <c r="P117" s="1"/>
      <c r="Q117" s="1"/>
      <c r="R117" s="1"/>
      <c r="S117" s="57"/>
      <c r="T117" s="1"/>
      <c r="U117" s="14"/>
      <c r="V117" s="14"/>
      <c r="W117" s="24"/>
      <c r="X117" s="24"/>
      <c r="Y117" s="24"/>
      <c r="Z117" s="56"/>
      <c r="AA117" s="24"/>
      <c r="AB117" s="1"/>
      <c r="AC117" s="55"/>
      <c r="AD117" s="1"/>
      <c r="AE117" s="1"/>
      <c r="AF117" s="1"/>
      <c r="AG117" s="57"/>
      <c r="AH117" s="1"/>
      <c r="AI117" s="14"/>
      <c r="AJ117" s="14"/>
      <c r="AK117" s="24"/>
      <c r="AL117" s="24"/>
      <c r="AM117" s="24"/>
      <c r="AN117" s="56"/>
      <c r="AO117" s="24"/>
      <c r="AP117" s="1"/>
      <c r="AQ117" s="55"/>
      <c r="AR117" s="1"/>
      <c r="AS117" s="1"/>
      <c r="AT117" s="1"/>
      <c r="AU117" s="57"/>
      <c r="AV117" s="1"/>
      <c r="AW117" s="14"/>
      <c r="AX117" s="14"/>
      <c r="AY117" s="24"/>
      <c r="AZ117" s="24"/>
      <c r="BA117" s="24"/>
      <c r="BB117" s="56"/>
      <c r="BC117" s="24"/>
      <c r="BD117" s="1"/>
      <c r="BE117" s="55"/>
      <c r="BF117" s="1"/>
      <c r="BG117" s="1"/>
      <c r="BH117" s="1"/>
      <c r="BI117" s="57"/>
      <c r="BJ117" s="1"/>
      <c r="BK117" s="14"/>
      <c r="BL117" s="14"/>
      <c r="BM117" s="24"/>
      <c r="BN117" s="24"/>
      <c r="BO117" s="24"/>
      <c r="BP117" s="56"/>
      <c r="BQ117" s="24"/>
      <c r="BR117" s="1"/>
      <c r="BS117" s="55"/>
      <c r="BT117" s="1"/>
      <c r="BU117" s="1"/>
      <c r="BV117" s="1"/>
      <c r="BW117" s="57"/>
      <c r="BX117" s="1"/>
      <c r="BY117" s="14"/>
      <c r="BZ117" s="14"/>
      <c r="CA117" s="24"/>
      <c r="CB117" s="24"/>
      <c r="CC117" s="24"/>
      <c r="CD117" s="56"/>
      <c r="CE117" s="24"/>
      <c r="CF117" s="1"/>
      <c r="CG117" s="55"/>
      <c r="CH117" s="1"/>
      <c r="CI117" s="1"/>
      <c r="CJ117" s="1"/>
      <c r="CK117" s="57"/>
      <c r="CL117" s="1"/>
      <c r="CM117" s="14"/>
      <c r="CN117" s="14"/>
      <c r="CO117" s="24"/>
      <c r="CP117" s="24"/>
      <c r="CQ117" s="24"/>
      <c r="CR117" s="56"/>
      <c r="CS117" s="24"/>
      <c r="CT117" s="1"/>
      <c r="CU117" s="55"/>
      <c r="CV117" s="1"/>
      <c r="CW117" s="1"/>
      <c r="CX117" s="1"/>
      <c r="CY117" s="57"/>
      <c r="CZ117" s="1"/>
      <c r="DA117" s="14"/>
      <c r="DB117" s="14"/>
      <c r="DC117" s="24"/>
      <c r="DD117" s="24"/>
      <c r="DE117" s="24"/>
      <c r="DF117" s="56"/>
      <c r="DG117" s="24"/>
      <c r="DH117" s="1"/>
      <c r="DI117" s="55"/>
      <c r="DJ117" s="1"/>
      <c r="DK117" s="1"/>
      <c r="DL117" s="1"/>
      <c r="DM117" s="57"/>
      <c r="DN117" s="1"/>
      <c r="DO117" s="14"/>
      <c r="DP117" s="14"/>
      <c r="DQ117" s="24"/>
      <c r="DR117" s="24"/>
      <c r="DS117" s="24"/>
      <c r="DT117" s="56"/>
      <c r="DU117" s="24"/>
      <c r="DV117" s="1"/>
      <c r="DW117" s="55"/>
      <c r="DX117" s="1"/>
      <c r="DY117" s="1"/>
      <c r="DZ117" s="1"/>
      <c r="EA117" s="57"/>
      <c r="EB117" s="1"/>
      <c r="EC117" s="14"/>
      <c r="ED117" s="14"/>
      <c r="EE117" s="24"/>
      <c r="EF117" s="24"/>
      <c r="EG117" s="24"/>
      <c r="EH117" s="56"/>
      <c r="EI117" s="24"/>
      <c r="EJ117" s="1"/>
      <c r="EK117" s="55"/>
      <c r="EL117" s="1"/>
      <c r="EM117" s="1"/>
      <c r="EN117" s="1"/>
      <c r="EO117" s="57"/>
      <c r="EP117" s="1"/>
      <c r="EQ117" s="14"/>
      <c r="ER117" s="14"/>
      <c r="ES117" s="24"/>
      <c r="ET117" s="24"/>
      <c r="EU117" s="24"/>
      <c r="EV117" s="56"/>
      <c r="EW117" s="24"/>
      <c r="EX117" s="1"/>
      <c r="EY117" s="55"/>
      <c r="EZ117" s="1"/>
      <c r="FA117" s="1"/>
      <c r="FB117" s="1"/>
      <c r="FC117" s="57"/>
      <c r="FD117" s="1"/>
      <c r="FE117" s="14"/>
      <c r="FF117" s="14"/>
      <c r="FG117" s="24"/>
      <c r="FH117" s="24"/>
      <c r="FI117" s="24"/>
      <c r="FJ117" s="56"/>
      <c r="FK117" s="24"/>
      <c r="FL117" s="1"/>
      <c r="FM117" s="55"/>
      <c r="FN117" s="1"/>
      <c r="FO117" s="1"/>
      <c r="FP117" s="1"/>
      <c r="FQ117" s="57"/>
      <c r="FR117" s="1"/>
      <c r="FS117" s="14"/>
      <c r="FT117" s="14"/>
      <c r="FU117" s="24"/>
      <c r="FV117" s="24"/>
      <c r="FW117" s="24"/>
      <c r="FX117" s="56"/>
      <c r="FY117" s="24"/>
      <c r="FZ117" s="1"/>
      <c r="GA117" s="55"/>
      <c r="GB117" s="1"/>
      <c r="GC117" s="1"/>
      <c r="GD117" s="1"/>
      <c r="GE117" s="57"/>
      <c r="GF117" s="1"/>
      <c r="GG117" s="14"/>
      <c r="GH117" s="14"/>
      <c r="GI117" s="24"/>
      <c r="GJ117" s="24"/>
      <c r="GK117" s="24"/>
      <c r="GL117" s="56"/>
      <c r="GM117" s="24"/>
      <c r="GN117" s="1"/>
      <c r="GO117" s="55"/>
      <c r="GP117" s="1"/>
      <c r="GQ117" s="1"/>
      <c r="GR117" s="1"/>
      <c r="GS117" s="57"/>
      <c r="GT117" s="1"/>
      <c r="GU117" s="14"/>
      <c r="GV117" s="14"/>
      <c r="GW117" s="24"/>
      <c r="GX117" s="24"/>
    </row>
    <row r="118" spans="1:206" s="25" customFormat="1" ht="15.95" customHeight="1">
      <c r="A118" s="58"/>
      <c r="B118" s="58"/>
      <c r="C118" s="24"/>
      <c r="D118" s="24"/>
      <c r="E118" s="24"/>
      <c r="F118" s="56"/>
      <c r="G118" s="24"/>
      <c r="H118" s="32"/>
      <c r="I118" s="55"/>
      <c r="J118" s="32"/>
      <c r="K118" s="55"/>
      <c r="L118" s="32"/>
      <c r="M118" s="55"/>
      <c r="N118" s="32">
        <v>6</v>
      </c>
    </row>
    <row r="119" spans="1:206" ht="15" customHeight="1">
      <c r="A119" s="53"/>
      <c r="B119" s="53"/>
      <c r="F119" s="23"/>
      <c r="H119" s="32"/>
      <c r="I119" s="55"/>
      <c r="J119" s="32"/>
      <c r="K119" s="55"/>
      <c r="L119" s="32"/>
      <c r="M119" s="55"/>
      <c r="N119" s="32"/>
    </row>
    <row r="120" spans="1:206" ht="15" customHeight="1">
      <c r="A120" s="53"/>
      <c r="B120" s="53"/>
      <c r="F120" s="23"/>
      <c r="H120" s="32"/>
      <c r="I120" s="55"/>
      <c r="J120" s="32"/>
      <c r="K120" s="55"/>
      <c r="L120" s="32"/>
      <c r="M120" s="55"/>
      <c r="N120" s="32"/>
    </row>
    <row r="123" spans="1:206" ht="15" customHeight="1">
      <c r="L123" s="255"/>
    </row>
    <row r="124" spans="1:206" ht="15" customHeight="1">
      <c r="L124" s="255"/>
    </row>
    <row r="125" spans="1:206" ht="15" customHeight="1">
      <c r="L125" s="255"/>
    </row>
    <row r="126" spans="1:206" ht="15" customHeight="1">
      <c r="A126" s="18"/>
      <c r="L126" s="255"/>
      <c r="N126" s="255"/>
    </row>
    <row r="127" spans="1:206" ht="15" customHeight="1">
      <c r="A127" s="18"/>
      <c r="L127" s="255"/>
      <c r="N127" s="255"/>
    </row>
    <row r="128" spans="1:206" ht="15" customHeight="1">
      <c r="A128" s="18"/>
      <c r="L128" s="255"/>
      <c r="N128" s="255"/>
    </row>
    <row r="129" spans="1:14" ht="15" customHeight="1">
      <c r="A129" s="18"/>
      <c r="L129" s="255"/>
      <c r="N129" s="255"/>
    </row>
    <row r="130" spans="1:14" ht="15" customHeight="1">
      <c r="A130" s="18"/>
      <c r="B130" s="17"/>
      <c r="L130" s="255"/>
      <c r="N130" s="255"/>
    </row>
    <row r="131" spans="1:14" ht="15" customHeight="1">
      <c r="A131" s="18"/>
      <c r="L131" s="256"/>
      <c r="N131" s="256"/>
    </row>
    <row r="132" spans="1:14" ht="15" customHeight="1">
      <c r="A132" s="18"/>
      <c r="B132" s="17"/>
      <c r="L132" s="255"/>
      <c r="N132" s="255"/>
    </row>
    <row r="133" spans="1:14" ht="15" customHeight="1">
      <c r="A133" s="18"/>
      <c r="L133" s="255"/>
      <c r="N133" s="255"/>
    </row>
    <row r="134" spans="1:14" ht="15" customHeight="1">
      <c r="A134" s="18"/>
      <c r="N134" s="256"/>
    </row>
    <row r="135" spans="1:14" ht="15" customHeight="1">
      <c r="A135" s="18"/>
      <c r="N135" s="255"/>
    </row>
    <row r="136" spans="1:14" ht="15" customHeight="1">
      <c r="A136" s="18"/>
      <c r="B136" s="17"/>
    </row>
  </sheetData>
  <mergeCells count="4">
    <mergeCell ref="H6:J6"/>
    <mergeCell ref="L6:N6"/>
    <mergeCell ref="H65:J65"/>
    <mergeCell ref="L65:N65"/>
  </mergeCells>
  <pageMargins left="0.9" right="0.5" top="0.5" bottom="0.4" header="0.49" footer="0.4"/>
  <pageSetup paperSize="9" firstPageNumber="5" fitToHeight="0" orientation="portrait" blackAndWhite="1" useFirstPageNumber="1" horizontalDpi="1200" verticalDpi="1200" r:id="rId1"/>
  <rowBreaks count="1" manualBreakCount="1">
    <brk id="59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HJ137"/>
  <sheetViews>
    <sheetView topLeftCell="A95" zoomScaleNormal="100" zoomScaleSheetLayoutView="90" workbookViewId="0">
      <selection activeCell="E78" sqref="E78"/>
    </sheetView>
  </sheetViews>
  <sheetFormatPr defaultColWidth="9.1640625" defaultRowHeight="15.95" customHeight="1"/>
  <cols>
    <col min="1" max="1" width="1.83203125" style="15" customWidth="1"/>
    <col min="2" max="2" width="1.83203125" style="18" customWidth="1"/>
    <col min="3" max="4" width="1.83203125" style="17" customWidth="1"/>
    <col min="5" max="5" width="29.6640625" style="17" customWidth="1"/>
    <col min="6" max="6" width="7.6640625" style="16" bestFit="1" customWidth="1"/>
    <col min="7" max="7" width="0.6640625" style="17" customWidth="1"/>
    <col min="8" max="8" width="14.83203125" style="31" customWidth="1"/>
    <col min="9" max="9" width="0.6640625" style="12" customWidth="1"/>
    <col min="10" max="10" width="14.83203125" style="31" customWidth="1"/>
    <col min="11" max="11" width="0.6640625" style="12" customWidth="1"/>
    <col min="12" max="12" width="14.83203125" style="31" customWidth="1"/>
    <col min="13" max="13" width="0.6640625" style="12" customWidth="1"/>
    <col min="14" max="14" width="14.83203125" style="31" customWidth="1"/>
    <col min="15" max="15" width="9.33203125" style="9" customWidth="1"/>
    <col min="16" max="218" width="9.1640625" style="9"/>
    <col min="219" max="222" width="1.83203125" style="9" customWidth="1"/>
    <col min="223" max="223" width="39.33203125" style="9" customWidth="1"/>
    <col min="224" max="224" width="6.5" style="9" customWidth="1"/>
    <col min="225" max="225" width="1" style="9" customWidth="1"/>
    <col min="226" max="226" width="11.33203125" style="9" customWidth="1"/>
    <col min="227" max="227" width="1" style="9" customWidth="1"/>
    <col min="228" max="228" width="11.33203125" style="9" customWidth="1"/>
    <col min="229" max="229" width="1" style="9" customWidth="1"/>
    <col min="230" max="230" width="11.33203125" style="9" customWidth="1"/>
    <col min="231" max="231" width="1" style="9" customWidth="1"/>
    <col min="232" max="232" width="11.33203125" style="9" customWidth="1"/>
    <col min="233" max="233" width="9.33203125" style="9" customWidth="1"/>
    <col min="234" max="235" width="9.5" style="9" customWidth="1"/>
    <col min="236" max="240" width="9.1640625" style="9"/>
    <col min="241" max="241" width="9.33203125" style="9" customWidth="1"/>
    <col min="242" max="242" width="9.1640625" style="9"/>
    <col min="243" max="243" width="9.33203125" style="9" customWidth="1"/>
    <col min="244" max="246" width="9.1640625" style="9"/>
    <col min="247" max="247" width="8.83203125" style="9" customWidth="1"/>
    <col min="248" max="474" width="9.1640625" style="9"/>
    <col min="475" max="478" width="1.83203125" style="9" customWidth="1"/>
    <col min="479" max="479" width="39.33203125" style="9" customWidth="1"/>
    <col min="480" max="480" width="6.5" style="9" customWidth="1"/>
    <col min="481" max="481" width="1" style="9" customWidth="1"/>
    <col min="482" max="482" width="11.33203125" style="9" customWidth="1"/>
    <col min="483" max="483" width="1" style="9" customWidth="1"/>
    <col min="484" max="484" width="11.33203125" style="9" customWidth="1"/>
    <col min="485" max="485" width="1" style="9" customWidth="1"/>
    <col min="486" max="486" width="11.33203125" style="9" customWidth="1"/>
    <col min="487" max="487" width="1" style="9" customWidth="1"/>
    <col min="488" max="488" width="11.33203125" style="9" customWidth="1"/>
    <col min="489" max="489" width="9.33203125" style="9" customWidth="1"/>
    <col min="490" max="491" width="9.5" style="9" customWidth="1"/>
    <col min="492" max="496" width="9.1640625" style="9"/>
    <col min="497" max="497" width="9.33203125" style="9" customWidth="1"/>
    <col min="498" max="498" width="9.1640625" style="9"/>
    <col min="499" max="499" width="9.33203125" style="9" customWidth="1"/>
    <col min="500" max="502" width="9.1640625" style="9"/>
    <col min="503" max="503" width="8.83203125" style="9" customWidth="1"/>
    <col min="504" max="730" width="9.1640625" style="9"/>
    <col min="731" max="734" width="1.83203125" style="9" customWidth="1"/>
    <col min="735" max="735" width="39.33203125" style="9" customWidth="1"/>
    <col min="736" max="736" width="6.5" style="9" customWidth="1"/>
    <col min="737" max="737" width="1" style="9" customWidth="1"/>
    <col min="738" max="738" width="11.33203125" style="9" customWidth="1"/>
    <col min="739" max="739" width="1" style="9" customWidth="1"/>
    <col min="740" max="740" width="11.33203125" style="9" customWidth="1"/>
    <col min="741" max="741" width="1" style="9" customWidth="1"/>
    <col min="742" max="742" width="11.33203125" style="9" customWidth="1"/>
    <col min="743" max="743" width="1" style="9" customWidth="1"/>
    <col min="744" max="744" width="11.33203125" style="9" customWidth="1"/>
    <col min="745" max="745" width="9.33203125" style="9" customWidth="1"/>
    <col min="746" max="747" width="9.5" style="9" customWidth="1"/>
    <col min="748" max="752" width="9.1640625" style="9"/>
    <col min="753" max="753" width="9.33203125" style="9" customWidth="1"/>
    <col min="754" max="754" width="9.1640625" style="9"/>
    <col min="755" max="755" width="9.33203125" style="9" customWidth="1"/>
    <col min="756" max="758" width="9.1640625" style="9"/>
    <col min="759" max="759" width="8.83203125" style="9" customWidth="1"/>
    <col min="760" max="986" width="9.1640625" style="9"/>
    <col min="987" max="990" width="1.83203125" style="9" customWidth="1"/>
    <col min="991" max="991" width="39.33203125" style="9" customWidth="1"/>
    <col min="992" max="992" width="6.5" style="9" customWidth="1"/>
    <col min="993" max="993" width="1" style="9" customWidth="1"/>
    <col min="994" max="994" width="11.33203125" style="9" customWidth="1"/>
    <col min="995" max="995" width="1" style="9" customWidth="1"/>
    <col min="996" max="996" width="11.33203125" style="9" customWidth="1"/>
    <col min="997" max="997" width="1" style="9" customWidth="1"/>
    <col min="998" max="998" width="11.33203125" style="9" customWidth="1"/>
    <col min="999" max="999" width="1" style="9" customWidth="1"/>
    <col min="1000" max="1000" width="11.33203125" style="9" customWidth="1"/>
    <col min="1001" max="1001" width="9.33203125" style="9" customWidth="1"/>
    <col min="1002" max="1003" width="9.5" style="9" customWidth="1"/>
    <col min="1004" max="1008" width="9.1640625" style="9"/>
    <col min="1009" max="1009" width="9.33203125" style="9" customWidth="1"/>
    <col min="1010" max="1010" width="9.1640625" style="9"/>
    <col min="1011" max="1011" width="9.33203125" style="9" customWidth="1"/>
    <col min="1012" max="1014" width="9.1640625" style="9"/>
    <col min="1015" max="1015" width="8.83203125" style="9" customWidth="1"/>
    <col min="1016" max="1242" width="9.1640625" style="9"/>
    <col min="1243" max="1246" width="1.83203125" style="9" customWidth="1"/>
    <col min="1247" max="1247" width="39.33203125" style="9" customWidth="1"/>
    <col min="1248" max="1248" width="6.5" style="9" customWidth="1"/>
    <col min="1249" max="1249" width="1" style="9" customWidth="1"/>
    <col min="1250" max="1250" width="11.33203125" style="9" customWidth="1"/>
    <col min="1251" max="1251" width="1" style="9" customWidth="1"/>
    <col min="1252" max="1252" width="11.33203125" style="9" customWidth="1"/>
    <col min="1253" max="1253" width="1" style="9" customWidth="1"/>
    <col min="1254" max="1254" width="11.33203125" style="9" customWidth="1"/>
    <col min="1255" max="1255" width="1" style="9" customWidth="1"/>
    <col min="1256" max="1256" width="11.33203125" style="9" customWidth="1"/>
    <col min="1257" max="1257" width="9.33203125" style="9" customWidth="1"/>
    <col min="1258" max="1259" width="9.5" style="9" customWidth="1"/>
    <col min="1260" max="1264" width="9.1640625" style="9"/>
    <col min="1265" max="1265" width="9.33203125" style="9" customWidth="1"/>
    <col min="1266" max="1266" width="9.1640625" style="9"/>
    <col min="1267" max="1267" width="9.33203125" style="9" customWidth="1"/>
    <col min="1268" max="1270" width="9.1640625" style="9"/>
    <col min="1271" max="1271" width="8.83203125" style="9" customWidth="1"/>
    <col min="1272" max="1498" width="9.1640625" style="9"/>
    <col min="1499" max="1502" width="1.83203125" style="9" customWidth="1"/>
    <col min="1503" max="1503" width="39.33203125" style="9" customWidth="1"/>
    <col min="1504" max="1504" width="6.5" style="9" customWidth="1"/>
    <col min="1505" max="1505" width="1" style="9" customWidth="1"/>
    <col min="1506" max="1506" width="11.33203125" style="9" customWidth="1"/>
    <col min="1507" max="1507" width="1" style="9" customWidth="1"/>
    <col min="1508" max="1508" width="11.33203125" style="9" customWidth="1"/>
    <col min="1509" max="1509" width="1" style="9" customWidth="1"/>
    <col min="1510" max="1510" width="11.33203125" style="9" customWidth="1"/>
    <col min="1511" max="1511" width="1" style="9" customWidth="1"/>
    <col min="1512" max="1512" width="11.33203125" style="9" customWidth="1"/>
    <col min="1513" max="1513" width="9.33203125" style="9" customWidth="1"/>
    <col min="1514" max="1515" width="9.5" style="9" customWidth="1"/>
    <col min="1516" max="1520" width="9.1640625" style="9"/>
    <col min="1521" max="1521" width="9.33203125" style="9" customWidth="1"/>
    <col min="1522" max="1522" width="9.1640625" style="9"/>
    <col min="1523" max="1523" width="9.33203125" style="9" customWidth="1"/>
    <col min="1524" max="1526" width="9.1640625" style="9"/>
    <col min="1527" max="1527" width="8.83203125" style="9" customWidth="1"/>
    <col min="1528" max="1754" width="9.1640625" style="9"/>
    <col min="1755" max="1758" width="1.83203125" style="9" customWidth="1"/>
    <col min="1759" max="1759" width="39.33203125" style="9" customWidth="1"/>
    <col min="1760" max="1760" width="6.5" style="9" customWidth="1"/>
    <col min="1761" max="1761" width="1" style="9" customWidth="1"/>
    <col min="1762" max="1762" width="11.33203125" style="9" customWidth="1"/>
    <col min="1763" max="1763" width="1" style="9" customWidth="1"/>
    <col min="1764" max="1764" width="11.33203125" style="9" customWidth="1"/>
    <col min="1765" max="1765" width="1" style="9" customWidth="1"/>
    <col min="1766" max="1766" width="11.33203125" style="9" customWidth="1"/>
    <col min="1767" max="1767" width="1" style="9" customWidth="1"/>
    <col min="1768" max="1768" width="11.33203125" style="9" customWidth="1"/>
    <col min="1769" max="1769" width="9.33203125" style="9" customWidth="1"/>
    <col min="1770" max="1771" width="9.5" style="9" customWidth="1"/>
    <col min="1772" max="1776" width="9.1640625" style="9"/>
    <col min="1777" max="1777" width="9.33203125" style="9" customWidth="1"/>
    <col min="1778" max="1778" width="9.1640625" style="9"/>
    <col min="1779" max="1779" width="9.33203125" style="9" customWidth="1"/>
    <col min="1780" max="1782" width="9.1640625" style="9"/>
    <col min="1783" max="1783" width="8.83203125" style="9" customWidth="1"/>
    <col min="1784" max="2010" width="9.1640625" style="9"/>
    <col min="2011" max="2014" width="1.83203125" style="9" customWidth="1"/>
    <col min="2015" max="2015" width="39.33203125" style="9" customWidth="1"/>
    <col min="2016" max="2016" width="6.5" style="9" customWidth="1"/>
    <col min="2017" max="2017" width="1" style="9" customWidth="1"/>
    <col min="2018" max="2018" width="11.33203125" style="9" customWidth="1"/>
    <col min="2019" max="2019" width="1" style="9" customWidth="1"/>
    <col min="2020" max="2020" width="11.33203125" style="9" customWidth="1"/>
    <col min="2021" max="2021" width="1" style="9" customWidth="1"/>
    <col min="2022" max="2022" width="11.33203125" style="9" customWidth="1"/>
    <col min="2023" max="2023" width="1" style="9" customWidth="1"/>
    <col min="2024" max="2024" width="11.33203125" style="9" customWidth="1"/>
    <col min="2025" max="2025" width="9.33203125" style="9" customWidth="1"/>
    <col min="2026" max="2027" width="9.5" style="9" customWidth="1"/>
    <col min="2028" max="2032" width="9.1640625" style="9"/>
    <col min="2033" max="2033" width="9.33203125" style="9" customWidth="1"/>
    <col min="2034" max="2034" width="9.1640625" style="9"/>
    <col min="2035" max="2035" width="9.33203125" style="9" customWidth="1"/>
    <col min="2036" max="2038" width="9.1640625" style="9"/>
    <col min="2039" max="2039" width="8.83203125" style="9" customWidth="1"/>
    <col min="2040" max="2266" width="9.1640625" style="9"/>
    <col min="2267" max="2270" width="1.83203125" style="9" customWidth="1"/>
    <col min="2271" max="2271" width="39.33203125" style="9" customWidth="1"/>
    <col min="2272" max="2272" width="6.5" style="9" customWidth="1"/>
    <col min="2273" max="2273" width="1" style="9" customWidth="1"/>
    <col min="2274" max="2274" width="11.33203125" style="9" customWidth="1"/>
    <col min="2275" max="2275" width="1" style="9" customWidth="1"/>
    <col min="2276" max="2276" width="11.33203125" style="9" customWidth="1"/>
    <col min="2277" max="2277" width="1" style="9" customWidth="1"/>
    <col min="2278" max="2278" width="11.33203125" style="9" customWidth="1"/>
    <col min="2279" max="2279" width="1" style="9" customWidth="1"/>
    <col min="2280" max="2280" width="11.33203125" style="9" customWidth="1"/>
    <col min="2281" max="2281" width="9.33203125" style="9" customWidth="1"/>
    <col min="2282" max="2283" width="9.5" style="9" customWidth="1"/>
    <col min="2284" max="2288" width="9.1640625" style="9"/>
    <col min="2289" max="2289" width="9.33203125" style="9" customWidth="1"/>
    <col min="2290" max="2290" width="9.1640625" style="9"/>
    <col min="2291" max="2291" width="9.33203125" style="9" customWidth="1"/>
    <col min="2292" max="2294" width="9.1640625" style="9"/>
    <col min="2295" max="2295" width="8.83203125" style="9" customWidth="1"/>
    <col min="2296" max="2522" width="9.1640625" style="9"/>
    <col min="2523" max="2526" width="1.83203125" style="9" customWidth="1"/>
    <col min="2527" max="2527" width="39.33203125" style="9" customWidth="1"/>
    <col min="2528" max="2528" width="6.5" style="9" customWidth="1"/>
    <col min="2529" max="2529" width="1" style="9" customWidth="1"/>
    <col min="2530" max="2530" width="11.33203125" style="9" customWidth="1"/>
    <col min="2531" max="2531" width="1" style="9" customWidth="1"/>
    <col min="2532" max="2532" width="11.33203125" style="9" customWidth="1"/>
    <col min="2533" max="2533" width="1" style="9" customWidth="1"/>
    <col min="2534" max="2534" width="11.33203125" style="9" customWidth="1"/>
    <col min="2535" max="2535" width="1" style="9" customWidth="1"/>
    <col min="2536" max="2536" width="11.33203125" style="9" customWidth="1"/>
    <col min="2537" max="2537" width="9.33203125" style="9" customWidth="1"/>
    <col min="2538" max="2539" width="9.5" style="9" customWidth="1"/>
    <col min="2540" max="2544" width="9.1640625" style="9"/>
    <col min="2545" max="2545" width="9.33203125" style="9" customWidth="1"/>
    <col min="2546" max="2546" width="9.1640625" style="9"/>
    <col min="2547" max="2547" width="9.33203125" style="9" customWidth="1"/>
    <col min="2548" max="2550" width="9.1640625" style="9"/>
    <col min="2551" max="2551" width="8.83203125" style="9" customWidth="1"/>
    <col min="2552" max="2778" width="9.1640625" style="9"/>
    <col min="2779" max="2782" width="1.83203125" style="9" customWidth="1"/>
    <col min="2783" max="2783" width="39.33203125" style="9" customWidth="1"/>
    <col min="2784" max="2784" width="6.5" style="9" customWidth="1"/>
    <col min="2785" max="2785" width="1" style="9" customWidth="1"/>
    <col min="2786" max="2786" width="11.33203125" style="9" customWidth="1"/>
    <col min="2787" max="2787" width="1" style="9" customWidth="1"/>
    <col min="2788" max="2788" width="11.33203125" style="9" customWidth="1"/>
    <col min="2789" max="2789" width="1" style="9" customWidth="1"/>
    <col min="2790" max="2790" width="11.33203125" style="9" customWidth="1"/>
    <col min="2791" max="2791" width="1" style="9" customWidth="1"/>
    <col min="2792" max="2792" width="11.33203125" style="9" customWidth="1"/>
    <col min="2793" max="2793" width="9.33203125" style="9" customWidth="1"/>
    <col min="2794" max="2795" width="9.5" style="9" customWidth="1"/>
    <col min="2796" max="2800" width="9.1640625" style="9"/>
    <col min="2801" max="2801" width="9.33203125" style="9" customWidth="1"/>
    <col min="2802" max="2802" width="9.1640625" style="9"/>
    <col min="2803" max="2803" width="9.33203125" style="9" customWidth="1"/>
    <col min="2804" max="2806" width="9.1640625" style="9"/>
    <col min="2807" max="2807" width="8.83203125" style="9" customWidth="1"/>
    <col min="2808" max="3034" width="9.1640625" style="9"/>
    <col min="3035" max="3038" width="1.83203125" style="9" customWidth="1"/>
    <col min="3039" max="3039" width="39.33203125" style="9" customWidth="1"/>
    <col min="3040" max="3040" width="6.5" style="9" customWidth="1"/>
    <col min="3041" max="3041" width="1" style="9" customWidth="1"/>
    <col min="3042" max="3042" width="11.33203125" style="9" customWidth="1"/>
    <col min="3043" max="3043" width="1" style="9" customWidth="1"/>
    <col min="3044" max="3044" width="11.33203125" style="9" customWidth="1"/>
    <col min="3045" max="3045" width="1" style="9" customWidth="1"/>
    <col min="3046" max="3046" width="11.33203125" style="9" customWidth="1"/>
    <col min="3047" max="3047" width="1" style="9" customWidth="1"/>
    <col min="3048" max="3048" width="11.33203125" style="9" customWidth="1"/>
    <col min="3049" max="3049" width="9.33203125" style="9" customWidth="1"/>
    <col min="3050" max="3051" width="9.5" style="9" customWidth="1"/>
    <col min="3052" max="3056" width="9.1640625" style="9"/>
    <col min="3057" max="3057" width="9.33203125" style="9" customWidth="1"/>
    <col min="3058" max="3058" width="9.1640625" style="9"/>
    <col min="3059" max="3059" width="9.33203125" style="9" customWidth="1"/>
    <col min="3060" max="3062" width="9.1640625" style="9"/>
    <col min="3063" max="3063" width="8.83203125" style="9" customWidth="1"/>
    <col min="3064" max="3290" width="9.1640625" style="9"/>
    <col min="3291" max="3294" width="1.83203125" style="9" customWidth="1"/>
    <col min="3295" max="3295" width="39.33203125" style="9" customWidth="1"/>
    <col min="3296" max="3296" width="6.5" style="9" customWidth="1"/>
    <col min="3297" max="3297" width="1" style="9" customWidth="1"/>
    <col min="3298" max="3298" width="11.33203125" style="9" customWidth="1"/>
    <col min="3299" max="3299" width="1" style="9" customWidth="1"/>
    <col min="3300" max="3300" width="11.33203125" style="9" customWidth="1"/>
    <col min="3301" max="3301" width="1" style="9" customWidth="1"/>
    <col min="3302" max="3302" width="11.33203125" style="9" customWidth="1"/>
    <col min="3303" max="3303" width="1" style="9" customWidth="1"/>
    <col min="3304" max="3304" width="11.33203125" style="9" customWidth="1"/>
    <col min="3305" max="3305" width="9.33203125" style="9" customWidth="1"/>
    <col min="3306" max="3307" width="9.5" style="9" customWidth="1"/>
    <col min="3308" max="3312" width="9.1640625" style="9"/>
    <col min="3313" max="3313" width="9.33203125" style="9" customWidth="1"/>
    <col min="3314" max="3314" width="9.1640625" style="9"/>
    <col min="3315" max="3315" width="9.33203125" style="9" customWidth="1"/>
    <col min="3316" max="3318" width="9.1640625" style="9"/>
    <col min="3319" max="3319" width="8.83203125" style="9" customWidth="1"/>
    <col min="3320" max="3546" width="9.1640625" style="9"/>
    <col min="3547" max="3550" width="1.83203125" style="9" customWidth="1"/>
    <col min="3551" max="3551" width="39.33203125" style="9" customWidth="1"/>
    <col min="3552" max="3552" width="6.5" style="9" customWidth="1"/>
    <col min="3553" max="3553" width="1" style="9" customWidth="1"/>
    <col min="3554" max="3554" width="11.33203125" style="9" customWidth="1"/>
    <col min="3555" max="3555" width="1" style="9" customWidth="1"/>
    <col min="3556" max="3556" width="11.33203125" style="9" customWidth="1"/>
    <col min="3557" max="3557" width="1" style="9" customWidth="1"/>
    <col min="3558" max="3558" width="11.33203125" style="9" customWidth="1"/>
    <col min="3559" max="3559" width="1" style="9" customWidth="1"/>
    <col min="3560" max="3560" width="11.33203125" style="9" customWidth="1"/>
    <col min="3561" max="3561" width="9.33203125" style="9" customWidth="1"/>
    <col min="3562" max="3563" width="9.5" style="9" customWidth="1"/>
    <col min="3564" max="3568" width="9.1640625" style="9"/>
    <col min="3569" max="3569" width="9.33203125" style="9" customWidth="1"/>
    <col min="3570" max="3570" width="9.1640625" style="9"/>
    <col min="3571" max="3571" width="9.33203125" style="9" customWidth="1"/>
    <col min="3572" max="3574" width="9.1640625" style="9"/>
    <col min="3575" max="3575" width="8.83203125" style="9" customWidth="1"/>
    <col min="3576" max="3802" width="9.1640625" style="9"/>
    <col min="3803" max="3806" width="1.83203125" style="9" customWidth="1"/>
    <col min="3807" max="3807" width="39.33203125" style="9" customWidth="1"/>
    <col min="3808" max="3808" width="6.5" style="9" customWidth="1"/>
    <col min="3809" max="3809" width="1" style="9" customWidth="1"/>
    <col min="3810" max="3810" width="11.33203125" style="9" customWidth="1"/>
    <col min="3811" max="3811" width="1" style="9" customWidth="1"/>
    <col min="3812" max="3812" width="11.33203125" style="9" customWidth="1"/>
    <col min="3813" max="3813" width="1" style="9" customWidth="1"/>
    <col min="3814" max="3814" width="11.33203125" style="9" customWidth="1"/>
    <col min="3815" max="3815" width="1" style="9" customWidth="1"/>
    <col min="3816" max="3816" width="11.33203125" style="9" customWidth="1"/>
    <col min="3817" max="3817" width="9.33203125" style="9" customWidth="1"/>
    <col min="3818" max="3819" width="9.5" style="9" customWidth="1"/>
    <col min="3820" max="3824" width="9.1640625" style="9"/>
    <col min="3825" max="3825" width="9.33203125" style="9" customWidth="1"/>
    <col min="3826" max="3826" width="9.1640625" style="9"/>
    <col min="3827" max="3827" width="9.33203125" style="9" customWidth="1"/>
    <col min="3828" max="3830" width="9.1640625" style="9"/>
    <col min="3831" max="3831" width="8.83203125" style="9" customWidth="1"/>
    <col min="3832" max="4058" width="9.1640625" style="9"/>
    <col min="4059" max="4062" width="1.83203125" style="9" customWidth="1"/>
    <col min="4063" max="4063" width="39.33203125" style="9" customWidth="1"/>
    <col min="4064" max="4064" width="6.5" style="9" customWidth="1"/>
    <col min="4065" max="4065" width="1" style="9" customWidth="1"/>
    <col min="4066" max="4066" width="11.33203125" style="9" customWidth="1"/>
    <col min="4067" max="4067" width="1" style="9" customWidth="1"/>
    <col min="4068" max="4068" width="11.33203125" style="9" customWidth="1"/>
    <col min="4069" max="4069" width="1" style="9" customWidth="1"/>
    <col min="4070" max="4070" width="11.33203125" style="9" customWidth="1"/>
    <col min="4071" max="4071" width="1" style="9" customWidth="1"/>
    <col min="4072" max="4072" width="11.33203125" style="9" customWidth="1"/>
    <col min="4073" max="4073" width="9.33203125" style="9" customWidth="1"/>
    <col min="4074" max="4075" width="9.5" style="9" customWidth="1"/>
    <col min="4076" max="4080" width="9.1640625" style="9"/>
    <col min="4081" max="4081" width="9.33203125" style="9" customWidth="1"/>
    <col min="4082" max="4082" width="9.1640625" style="9"/>
    <col min="4083" max="4083" width="9.33203125" style="9" customWidth="1"/>
    <col min="4084" max="4086" width="9.1640625" style="9"/>
    <col min="4087" max="4087" width="8.83203125" style="9" customWidth="1"/>
    <col min="4088" max="4314" width="9.1640625" style="9"/>
    <col min="4315" max="4318" width="1.83203125" style="9" customWidth="1"/>
    <col min="4319" max="4319" width="39.33203125" style="9" customWidth="1"/>
    <col min="4320" max="4320" width="6.5" style="9" customWidth="1"/>
    <col min="4321" max="4321" width="1" style="9" customWidth="1"/>
    <col min="4322" max="4322" width="11.33203125" style="9" customWidth="1"/>
    <col min="4323" max="4323" width="1" style="9" customWidth="1"/>
    <col min="4324" max="4324" width="11.33203125" style="9" customWidth="1"/>
    <col min="4325" max="4325" width="1" style="9" customWidth="1"/>
    <col min="4326" max="4326" width="11.33203125" style="9" customWidth="1"/>
    <col min="4327" max="4327" width="1" style="9" customWidth="1"/>
    <col min="4328" max="4328" width="11.33203125" style="9" customWidth="1"/>
    <col min="4329" max="4329" width="9.33203125" style="9" customWidth="1"/>
    <col min="4330" max="4331" width="9.5" style="9" customWidth="1"/>
    <col min="4332" max="4336" width="9.1640625" style="9"/>
    <col min="4337" max="4337" width="9.33203125" style="9" customWidth="1"/>
    <col min="4338" max="4338" width="9.1640625" style="9"/>
    <col min="4339" max="4339" width="9.33203125" style="9" customWidth="1"/>
    <col min="4340" max="4342" width="9.1640625" style="9"/>
    <col min="4343" max="4343" width="8.83203125" style="9" customWidth="1"/>
    <col min="4344" max="4570" width="9.1640625" style="9"/>
    <col min="4571" max="4574" width="1.83203125" style="9" customWidth="1"/>
    <col min="4575" max="4575" width="39.33203125" style="9" customWidth="1"/>
    <col min="4576" max="4576" width="6.5" style="9" customWidth="1"/>
    <col min="4577" max="4577" width="1" style="9" customWidth="1"/>
    <col min="4578" max="4578" width="11.33203125" style="9" customWidth="1"/>
    <col min="4579" max="4579" width="1" style="9" customWidth="1"/>
    <col min="4580" max="4580" width="11.33203125" style="9" customWidth="1"/>
    <col min="4581" max="4581" width="1" style="9" customWidth="1"/>
    <col min="4582" max="4582" width="11.33203125" style="9" customWidth="1"/>
    <col min="4583" max="4583" width="1" style="9" customWidth="1"/>
    <col min="4584" max="4584" width="11.33203125" style="9" customWidth="1"/>
    <col min="4585" max="4585" width="9.33203125" style="9" customWidth="1"/>
    <col min="4586" max="4587" width="9.5" style="9" customWidth="1"/>
    <col min="4588" max="4592" width="9.1640625" style="9"/>
    <col min="4593" max="4593" width="9.33203125" style="9" customWidth="1"/>
    <col min="4594" max="4594" width="9.1640625" style="9"/>
    <col min="4595" max="4595" width="9.33203125" style="9" customWidth="1"/>
    <col min="4596" max="4598" width="9.1640625" style="9"/>
    <col min="4599" max="4599" width="8.83203125" style="9" customWidth="1"/>
    <col min="4600" max="4826" width="9.1640625" style="9"/>
    <col min="4827" max="4830" width="1.83203125" style="9" customWidth="1"/>
    <col min="4831" max="4831" width="39.33203125" style="9" customWidth="1"/>
    <col min="4832" max="4832" width="6.5" style="9" customWidth="1"/>
    <col min="4833" max="4833" width="1" style="9" customWidth="1"/>
    <col min="4834" max="4834" width="11.33203125" style="9" customWidth="1"/>
    <col min="4835" max="4835" width="1" style="9" customWidth="1"/>
    <col min="4836" max="4836" width="11.33203125" style="9" customWidth="1"/>
    <col min="4837" max="4837" width="1" style="9" customWidth="1"/>
    <col min="4838" max="4838" width="11.33203125" style="9" customWidth="1"/>
    <col min="4839" max="4839" width="1" style="9" customWidth="1"/>
    <col min="4840" max="4840" width="11.33203125" style="9" customWidth="1"/>
    <col min="4841" max="4841" width="9.33203125" style="9" customWidth="1"/>
    <col min="4842" max="4843" width="9.5" style="9" customWidth="1"/>
    <col min="4844" max="4848" width="9.1640625" style="9"/>
    <col min="4849" max="4849" width="9.33203125" style="9" customWidth="1"/>
    <col min="4850" max="4850" width="9.1640625" style="9"/>
    <col min="4851" max="4851" width="9.33203125" style="9" customWidth="1"/>
    <col min="4852" max="4854" width="9.1640625" style="9"/>
    <col min="4855" max="4855" width="8.83203125" style="9" customWidth="1"/>
    <col min="4856" max="5082" width="9.1640625" style="9"/>
    <col min="5083" max="5086" width="1.83203125" style="9" customWidth="1"/>
    <col min="5087" max="5087" width="39.33203125" style="9" customWidth="1"/>
    <col min="5088" max="5088" width="6.5" style="9" customWidth="1"/>
    <col min="5089" max="5089" width="1" style="9" customWidth="1"/>
    <col min="5090" max="5090" width="11.33203125" style="9" customWidth="1"/>
    <col min="5091" max="5091" width="1" style="9" customWidth="1"/>
    <col min="5092" max="5092" width="11.33203125" style="9" customWidth="1"/>
    <col min="5093" max="5093" width="1" style="9" customWidth="1"/>
    <col min="5094" max="5094" width="11.33203125" style="9" customWidth="1"/>
    <col min="5095" max="5095" width="1" style="9" customWidth="1"/>
    <col min="5096" max="5096" width="11.33203125" style="9" customWidth="1"/>
    <col min="5097" max="5097" width="9.33203125" style="9" customWidth="1"/>
    <col min="5098" max="5099" width="9.5" style="9" customWidth="1"/>
    <col min="5100" max="5104" width="9.1640625" style="9"/>
    <col min="5105" max="5105" width="9.33203125" style="9" customWidth="1"/>
    <col min="5106" max="5106" width="9.1640625" style="9"/>
    <col min="5107" max="5107" width="9.33203125" style="9" customWidth="1"/>
    <col min="5108" max="5110" width="9.1640625" style="9"/>
    <col min="5111" max="5111" width="8.83203125" style="9" customWidth="1"/>
    <col min="5112" max="5338" width="9.1640625" style="9"/>
    <col min="5339" max="5342" width="1.83203125" style="9" customWidth="1"/>
    <col min="5343" max="5343" width="39.33203125" style="9" customWidth="1"/>
    <col min="5344" max="5344" width="6.5" style="9" customWidth="1"/>
    <col min="5345" max="5345" width="1" style="9" customWidth="1"/>
    <col min="5346" max="5346" width="11.33203125" style="9" customWidth="1"/>
    <col min="5347" max="5347" width="1" style="9" customWidth="1"/>
    <col min="5348" max="5348" width="11.33203125" style="9" customWidth="1"/>
    <col min="5349" max="5349" width="1" style="9" customWidth="1"/>
    <col min="5350" max="5350" width="11.33203125" style="9" customWidth="1"/>
    <col min="5351" max="5351" width="1" style="9" customWidth="1"/>
    <col min="5352" max="5352" width="11.33203125" style="9" customWidth="1"/>
    <col min="5353" max="5353" width="9.33203125" style="9" customWidth="1"/>
    <col min="5354" max="5355" width="9.5" style="9" customWidth="1"/>
    <col min="5356" max="5360" width="9.1640625" style="9"/>
    <col min="5361" max="5361" width="9.33203125" style="9" customWidth="1"/>
    <col min="5362" max="5362" width="9.1640625" style="9"/>
    <col min="5363" max="5363" width="9.33203125" style="9" customWidth="1"/>
    <col min="5364" max="5366" width="9.1640625" style="9"/>
    <col min="5367" max="5367" width="8.83203125" style="9" customWidth="1"/>
    <col min="5368" max="5594" width="9.1640625" style="9"/>
    <col min="5595" max="5598" width="1.83203125" style="9" customWidth="1"/>
    <col min="5599" max="5599" width="39.33203125" style="9" customWidth="1"/>
    <col min="5600" max="5600" width="6.5" style="9" customWidth="1"/>
    <col min="5601" max="5601" width="1" style="9" customWidth="1"/>
    <col min="5602" max="5602" width="11.33203125" style="9" customWidth="1"/>
    <col min="5603" max="5603" width="1" style="9" customWidth="1"/>
    <col min="5604" max="5604" width="11.33203125" style="9" customWidth="1"/>
    <col min="5605" max="5605" width="1" style="9" customWidth="1"/>
    <col min="5606" max="5606" width="11.33203125" style="9" customWidth="1"/>
    <col min="5607" max="5607" width="1" style="9" customWidth="1"/>
    <col min="5608" max="5608" width="11.33203125" style="9" customWidth="1"/>
    <col min="5609" max="5609" width="9.33203125" style="9" customWidth="1"/>
    <col min="5610" max="5611" width="9.5" style="9" customWidth="1"/>
    <col min="5612" max="5616" width="9.1640625" style="9"/>
    <col min="5617" max="5617" width="9.33203125" style="9" customWidth="1"/>
    <col min="5618" max="5618" width="9.1640625" style="9"/>
    <col min="5619" max="5619" width="9.33203125" style="9" customWidth="1"/>
    <col min="5620" max="5622" width="9.1640625" style="9"/>
    <col min="5623" max="5623" width="8.83203125" style="9" customWidth="1"/>
    <col min="5624" max="5850" width="9.1640625" style="9"/>
    <col min="5851" max="5854" width="1.83203125" style="9" customWidth="1"/>
    <col min="5855" max="5855" width="39.33203125" style="9" customWidth="1"/>
    <col min="5856" max="5856" width="6.5" style="9" customWidth="1"/>
    <col min="5857" max="5857" width="1" style="9" customWidth="1"/>
    <col min="5858" max="5858" width="11.33203125" style="9" customWidth="1"/>
    <col min="5859" max="5859" width="1" style="9" customWidth="1"/>
    <col min="5860" max="5860" width="11.33203125" style="9" customWidth="1"/>
    <col min="5861" max="5861" width="1" style="9" customWidth="1"/>
    <col min="5862" max="5862" width="11.33203125" style="9" customWidth="1"/>
    <col min="5863" max="5863" width="1" style="9" customWidth="1"/>
    <col min="5864" max="5864" width="11.33203125" style="9" customWidth="1"/>
    <col min="5865" max="5865" width="9.33203125" style="9" customWidth="1"/>
    <col min="5866" max="5867" width="9.5" style="9" customWidth="1"/>
    <col min="5868" max="5872" width="9.1640625" style="9"/>
    <col min="5873" max="5873" width="9.33203125" style="9" customWidth="1"/>
    <col min="5874" max="5874" width="9.1640625" style="9"/>
    <col min="5875" max="5875" width="9.33203125" style="9" customWidth="1"/>
    <col min="5876" max="5878" width="9.1640625" style="9"/>
    <col min="5879" max="5879" width="8.83203125" style="9" customWidth="1"/>
    <col min="5880" max="6106" width="9.1640625" style="9"/>
    <col min="6107" max="6110" width="1.83203125" style="9" customWidth="1"/>
    <col min="6111" max="6111" width="39.33203125" style="9" customWidth="1"/>
    <col min="6112" max="6112" width="6.5" style="9" customWidth="1"/>
    <col min="6113" max="6113" width="1" style="9" customWidth="1"/>
    <col min="6114" max="6114" width="11.33203125" style="9" customWidth="1"/>
    <col min="6115" max="6115" width="1" style="9" customWidth="1"/>
    <col min="6116" max="6116" width="11.33203125" style="9" customWidth="1"/>
    <col min="6117" max="6117" width="1" style="9" customWidth="1"/>
    <col min="6118" max="6118" width="11.33203125" style="9" customWidth="1"/>
    <col min="6119" max="6119" width="1" style="9" customWidth="1"/>
    <col min="6120" max="6120" width="11.33203125" style="9" customWidth="1"/>
    <col min="6121" max="6121" width="9.33203125" style="9" customWidth="1"/>
    <col min="6122" max="6123" width="9.5" style="9" customWidth="1"/>
    <col min="6124" max="6128" width="9.1640625" style="9"/>
    <col min="6129" max="6129" width="9.33203125" style="9" customWidth="1"/>
    <col min="6130" max="6130" width="9.1640625" style="9"/>
    <col min="6131" max="6131" width="9.33203125" style="9" customWidth="1"/>
    <col min="6132" max="6134" width="9.1640625" style="9"/>
    <col min="6135" max="6135" width="8.83203125" style="9" customWidth="1"/>
    <col min="6136" max="6362" width="9.1640625" style="9"/>
    <col min="6363" max="6366" width="1.83203125" style="9" customWidth="1"/>
    <col min="6367" max="6367" width="39.33203125" style="9" customWidth="1"/>
    <col min="6368" max="6368" width="6.5" style="9" customWidth="1"/>
    <col min="6369" max="6369" width="1" style="9" customWidth="1"/>
    <col min="6370" max="6370" width="11.33203125" style="9" customWidth="1"/>
    <col min="6371" max="6371" width="1" style="9" customWidth="1"/>
    <col min="6372" max="6372" width="11.33203125" style="9" customWidth="1"/>
    <col min="6373" max="6373" width="1" style="9" customWidth="1"/>
    <col min="6374" max="6374" width="11.33203125" style="9" customWidth="1"/>
    <col min="6375" max="6375" width="1" style="9" customWidth="1"/>
    <col min="6376" max="6376" width="11.33203125" style="9" customWidth="1"/>
    <col min="6377" max="6377" width="9.33203125" style="9" customWidth="1"/>
    <col min="6378" max="6379" width="9.5" style="9" customWidth="1"/>
    <col min="6380" max="6384" width="9.1640625" style="9"/>
    <col min="6385" max="6385" width="9.33203125" style="9" customWidth="1"/>
    <col min="6386" max="6386" width="9.1640625" style="9"/>
    <col min="6387" max="6387" width="9.33203125" style="9" customWidth="1"/>
    <col min="6388" max="6390" width="9.1640625" style="9"/>
    <col min="6391" max="6391" width="8.83203125" style="9" customWidth="1"/>
    <col min="6392" max="6618" width="9.1640625" style="9"/>
    <col min="6619" max="6622" width="1.83203125" style="9" customWidth="1"/>
    <col min="6623" max="6623" width="39.33203125" style="9" customWidth="1"/>
    <col min="6624" max="6624" width="6.5" style="9" customWidth="1"/>
    <col min="6625" max="6625" width="1" style="9" customWidth="1"/>
    <col min="6626" max="6626" width="11.33203125" style="9" customWidth="1"/>
    <col min="6627" max="6627" width="1" style="9" customWidth="1"/>
    <col min="6628" max="6628" width="11.33203125" style="9" customWidth="1"/>
    <col min="6629" max="6629" width="1" style="9" customWidth="1"/>
    <col min="6630" max="6630" width="11.33203125" style="9" customWidth="1"/>
    <col min="6631" max="6631" width="1" style="9" customWidth="1"/>
    <col min="6632" max="6632" width="11.33203125" style="9" customWidth="1"/>
    <col min="6633" max="6633" width="9.33203125" style="9" customWidth="1"/>
    <col min="6634" max="6635" width="9.5" style="9" customWidth="1"/>
    <col min="6636" max="6640" width="9.1640625" style="9"/>
    <col min="6641" max="6641" width="9.33203125" style="9" customWidth="1"/>
    <col min="6642" max="6642" width="9.1640625" style="9"/>
    <col min="6643" max="6643" width="9.33203125" style="9" customWidth="1"/>
    <col min="6644" max="6646" width="9.1640625" style="9"/>
    <col min="6647" max="6647" width="8.83203125" style="9" customWidth="1"/>
    <col min="6648" max="6874" width="9.1640625" style="9"/>
    <col min="6875" max="6878" width="1.83203125" style="9" customWidth="1"/>
    <col min="6879" max="6879" width="39.33203125" style="9" customWidth="1"/>
    <col min="6880" max="6880" width="6.5" style="9" customWidth="1"/>
    <col min="6881" max="6881" width="1" style="9" customWidth="1"/>
    <col min="6882" max="6882" width="11.33203125" style="9" customWidth="1"/>
    <col min="6883" max="6883" width="1" style="9" customWidth="1"/>
    <col min="6884" max="6884" width="11.33203125" style="9" customWidth="1"/>
    <col min="6885" max="6885" width="1" style="9" customWidth="1"/>
    <col min="6886" max="6886" width="11.33203125" style="9" customWidth="1"/>
    <col min="6887" max="6887" width="1" style="9" customWidth="1"/>
    <col min="6888" max="6888" width="11.33203125" style="9" customWidth="1"/>
    <col min="6889" max="6889" width="9.33203125" style="9" customWidth="1"/>
    <col min="6890" max="6891" width="9.5" style="9" customWidth="1"/>
    <col min="6892" max="6896" width="9.1640625" style="9"/>
    <col min="6897" max="6897" width="9.33203125" style="9" customWidth="1"/>
    <col min="6898" max="6898" width="9.1640625" style="9"/>
    <col min="6899" max="6899" width="9.33203125" style="9" customWidth="1"/>
    <col min="6900" max="6902" width="9.1640625" style="9"/>
    <col min="6903" max="6903" width="8.83203125" style="9" customWidth="1"/>
    <col min="6904" max="7130" width="9.1640625" style="9"/>
    <col min="7131" max="7134" width="1.83203125" style="9" customWidth="1"/>
    <col min="7135" max="7135" width="39.33203125" style="9" customWidth="1"/>
    <col min="7136" max="7136" width="6.5" style="9" customWidth="1"/>
    <col min="7137" max="7137" width="1" style="9" customWidth="1"/>
    <col min="7138" max="7138" width="11.33203125" style="9" customWidth="1"/>
    <col min="7139" max="7139" width="1" style="9" customWidth="1"/>
    <col min="7140" max="7140" width="11.33203125" style="9" customWidth="1"/>
    <col min="7141" max="7141" width="1" style="9" customWidth="1"/>
    <col min="7142" max="7142" width="11.33203125" style="9" customWidth="1"/>
    <col min="7143" max="7143" width="1" style="9" customWidth="1"/>
    <col min="7144" max="7144" width="11.33203125" style="9" customWidth="1"/>
    <col min="7145" max="7145" width="9.33203125" style="9" customWidth="1"/>
    <col min="7146" max="7147" width="9.5" style="9" customWidth="1"/>
    <col min="7148" max="7152" width="9.1640625" style="9"/>
    <col min="7153" max="7153" width="9.33203125" style="9" customWidth="1"/>
    <col min="7154" max="7154" width="9.1640625" style="9"/>
    <col min="7155" max="7155" width="9.33203125" style="9" customWidth="1"/>
    <col min="7156" max="7158" width="9.1640625" style="9"/>
    <col min="7159" max="7159" width="8.83203125" style="9" customWidth="1"/>
    <col min="7160" max="7386" width="9.1640625" style="9"/>
    <col min="7387" max="7390" width="1.83203125" style="9" customWidth="1"/>
    <col min="7391" max="7391" width="39.33203125" style="9" customWidth="1"/>
    <col min="7392" max="7392" width="6.5" style="9" customWidth="1"/>
    <col min="7393" max="7393" width="1" style="9" customWidth="1"/>
    <col min="7394" max="7394" width="11.33203125" style="9" customWidth="1"/>
    <col min="7395" max="7395" width="1" style="9" customWidth="1"/>
    <col min="7396" max="7396" width="11.33203125" style="9" customWidth="1"/>
    <col min="7397" max="7397" width="1" style="9" customWidth="1"/>
    <col min="7398" max="7398" width="11.33203125" style="9" customWidth="1"/>
    <col min="7399" max="7399" width="1" style="9" customWidth="1"/>
    <col min="7400" max="7400" width="11.33203125" style="9" customWidth="1"/>
    <col min="7401" max="7401" width="9.33203125" style="9" customWidth="1"/>
    <col min="7402" max="7403" width="9.5" style="9" customWidth="1"/>
    <col min="7404" max="7408" width="9.1640625" style="9"/>
    <col min="7409" max="7409" width="9.33203125" style="9" customWidth="1"/>
    <col min="7410" max="7410" width="9.1640625" style="9"/>
    <col min="7411" max="7411" width="9.33203125" style="9" customWidth="1"/>
    <col min="7412" max="7414" width="9.1640625" style="9"/>
    <col min="7415" max="7415" width="8.83203125" style="9" customWidth="1"/>
    <col min="7416" max="7642" width="9.1640625" style="9"/>
    <col min="7643" max="7646" width="1.83203125" style="9" customWidth="1"/>
    <col min="7647" max="7647" width="39.33203125" style="9" customWidth="1"/>
    <col min="7648" max="7648" width="6.5" style="9" customWidth="1"/>
    <col min="7649" max="7649" width="1" style="9" customWidth="1"/>
    <col min="7650" max="7650" width="11.33203125" style="9" customWidth="1"/>
    <col min="7651" max="7651" width="1" style="9" customWidth="1"/>
    <col min="7652" max="7652" width="11.33203125" style="9" customWidth="1"/>
    <col min="7653" max="7653" width="1" style="9" customWidth="1"/>
    <col min="7654" max="7654" width="11.33203125" style="9" customWidth="1"/>
    <col min="7655" max="7655" width="1" style="9" customWidth="1"/>
    <col min="7656" max="7656" width="11.33203125" style="9" customWidth="1"/>
    <col min="7657" max="7657" width="9.33203125" style="9" customWidth="1"/>
    <col min="7658" max="7659" width="9.5" style="9" customWidth="1"/>
    <col min="7660" max="7664" width="9.1640625" style="9"/>
    <col min="7665" max="7665" width="9.33203125" style="9" customWidth="1"/>
    <col min="7666" max="7666" width="9.1640625" style="9"/>
    <col min="7667" max="7667" width="9.33203125" style="9" customWidth="1"/>
    <col min="7668" max="7670" width="9.1640625" style="9"/>
    <col min="7671" max="7671" width="8.83203125" style="9" customWidth="1"/>
    <col min="7672" max="7898" width="9.1640625" style="9"/>
    <col min="7899" max="7902" width="1.83203125" style="9" customWidth="1"/>
    <col min="7903" max="7903" width="39.33203125" style="9" customWidth="1"/>
    <col min="7904" max="7904" width="6.5" style="9" customWidth="1"/>
    <col min="7905" max="7905" width="1" style="9" customWidth="1"/>
    <col min="7906" max="7906" width="11.33203125" style="9" customWidth="1"/>
    <col min="7907" max="7907" width="1" style="9" customWidth="1"/>
    <col min="7908" max="7908" width="11.33203125" style="9" customWidth="1"/>
    <col min="7909" max="7909" width="1" style="9" customWidth="1"/>
    <col min="7910" max="7910" width="11.33203125" style="9" customWidth="1"/>
    <col min="7911" max="7911" width="1" style="9" customWidth="1"/>
    <col min="7912" max="7912" width="11.33203125" style="9" customWidth="1"/>
    <col min="7913" max="7913" width="9.33203125" style="9" customWidth="1"/>
    <col min="7914" max="7915" width="9.5" style="9" customWidth="1"/>
    <col min="7916" max="7920" width="9.1640625" style="9"/>
    <col min="7921" max="7921" width="9.33203125" style="9" customWidth="1"/>
    <col min="7922" max="7922" width="9.1640625" style="9"/>
    <col min="7923" max="7923" width="9.33203125" style="9" customWidth="1"/>
    <col min="7924" max="7926" width="9.1640625" style="9"/>
    <col min="7927" max="7927" width="8.83203125" style="9" customWidth="1"/>
    <col min="7928" max="8154" width="9.1640625" style="9"/>
    <col min="8155" max="8158" width="1.83203125" style="9" customWidth="1"/>
    <col min="8159" max="8159" width="39.33203125" style="9" customWidth="1"/>
    <col min="8160" max="8160" width="6.5" style="9" customWidth="1"/>
    <col min="8161" max="8161" width="1" style="9" customWidth="1"/>
    <col min="8162" max="8162" width="11.33203125" style="9" customWidth="1"/>
    <col min="8163" max="8163" width="1" style="9" customWidth="1"/>
    <col min="8164" max="8164" width="11.33203125" style="9" customWidth="1"/>
    <col min="8165" max="8165" width="1" style="9" customWidth="1"/>
    <col min="8166" max="8166" width="11.33203125" style="9" customWidth="1"/>
    <col min="8167" max="8167" width="1" style="9" customWidth="1"/>
    <col min="8168" max="8168" width="11.33203125" style="9" customWidth="1"/>
    <col min="8169" max="8169" width="9.33203125" style="9" customWidth="1"/>
    <col min="8170" max="8171" width="9.5" style="9" customWidth="1"/>
    <col min="8172" max="8176" width="9.1640625" style="9"/>
    <col min="8177" max="8177" width="9.33203125" style="9" customWidth="1"/>
    <col min="8178" max="8178" width="9.1640625" style="9"/>
    <col min="8179" max="8179" width="9.33203125" style="9" customWidth="1"/>
    <col min="8180" max="8182" width="9.1640625" style="9"/>
    <col min="8183" max="8183" width="8.83203125" style="9" customWidth="1"/>
    <col min="8184" max="8410" width="9.1640625" style="9"/>
    <col min="8411" max="8414" width="1.83203125" style="9" customWidth="1"/>
    <col min="8415" max="8415" width="39.33203125" style="9" customWidth="1"/>
    <col min="8416" max="8416" width="6.5" style="9" customWidth="1"/>
    <col min="8417" max="8417" width="1" style="9" customWidth="1"/>
    <col min="8418" max="8418" width="11.33203125" style="9" customWidth="1"/>
    <col min="8419" max="8419" width="1" style="9" customWidth="1"/>
    <col min="8420" max="8420" width="11.33203125" style="9" customWidth="1"/>
    <col min="8421" max="8421" width="1" style="9" customWidth="1"/>
    <col min="8422" max="8422" width="11.33203125" style="9" customWidth="1"/>
    <col min="8423" max="8423" width="1" style="9" customWidth="1"/>
    <col min="8424" max="8424" width="11.33203125" style="9" customWidth="1"/>
    <col min="8425" max="8425" width="9.33203125" style="9" customWidth="1"/>
    <col min="8426" max="8427" width="9.5" style="9" customWidth="1"/>
    <col min="8428" max="8432" width="9.1640625" style="9"/>
    <col min="8433" max="8433" width="9.33203125" style="9" customWidth="1"/>
    <col min="8434" max="8434" width="9.1640625" style="9"/>
    <col min="8435" max="8435" width="9.33203125" style="9" customWidth="1"/>
    <col min="8436" max="8438" width="9.1640625" style="9"/>
    <col min="8439" max="8439" width="8.83203125" style="9" customWidth="1"/>
    <col min="8440" max="8666" width="9.1640625" style="9"/>
    <col min="8667" max="8670" width="1.83203125" style="9" customWidth="1"/>
    <col min="8671" max="8671" width="39.33203125" style="9" customWidth="1"/>
    <col min="8672" max="8672" width="6.5" style="9" customWidth="1"/>
    <col min="8673" max="8673" width="1" style="9" customWidth="1"/>
    <col min="8674" max="8674" width="11.33203125" style="9" customWidth="1"/>
    <col min="8675" max="8675" width="1" style="9" customWidth="1"/>
    <col min="8676" max="8676" width="11.33203125" style="9" customWidth="1"/>
    <col min="8677" max="8677" width="1" style="9" customWidth="1"/>
    <col min="8678" max="8678" width="11.33203125" style="9" customWidth="1"/>
    <col min="8679" max="8679" width="1" style="9" customWidth="1"/>
    <col min="8680" max="8680" width="11.33203125" style="9" customWidth="1"/>
    <col min="8681" max="8681" width="9.33203125" style="9" customWidth="1"/>
    <col min="8682" max="8683" width="9.5" style="9" customWidth="1"/>
    <col min="8684" max="8688" width="9.1640625" style="9"/>
    <col min="8689" max="8689" width="9.33203125" style="9" customWidth="1"/>
    <col min="8690" max="8690" width="9.1640625" style="9"/>
    <col min="8691" max="8691" width="9.33203125" style="9" customWidth="1"/>
    <col min="8692" max="8694" width="9.1640625" style="9"/>
    <col min="8695" max="8695" width="8.83203125" style="9" customWidth="1"/>
    <col min="8696" max="8922" width="9.1640625" style="9"/>
    <col min="8923" max="8926" width="1.83203125" style="9" customWidth="1"/>
    <col min="8927" max="8927" width="39.33203125" style="9" customWidth="1"/>
    <col min="8928" max="8928" width="6.5" style="9" customWidth="1"/>
    <col min="8929" max="8929" width="1" style="9" customWidth="1"/>
    <col min="8930" max="8930" width="11.33203125" style="9" customWidth="1"/>
    <col min="8931" max="8931" width="1" style="9" customWidth="1"/>
    <col min="8932" max="8932" width="11.33203125" style="9" customWidth="1"/>
    <col min="8933" max="8933" width="1" style="9" customWidth="1"/>
    <col min="8934" max="8934" width="11.33203125" style="9" customWidth="1"/>
    <col min="8935" max="8935" width="1" style="9" customWidth="1"/>
    <col min="8936" max="8936" width="11.33203125" style="9" customWidth="1"/>
    <col min="8937" max="8937" width="9.33203125" style="9" customWidth="1"/>
    <col min="8938" max="8939" width="9.5" style="9" customWidth="1"/>
    <col min="8940" max="8944" width="9.1640625" style="9"/>
    <col min="8945" max="8945" width="9.33203125" style="9" customWidth="1"/>
    <col min="8946" max="8946" width="9.1640625" style="9"/>
    <col min="8947" max="8947" width="9.33203125" style="9" customWidth="1"/>
    <col min="8948" max="8950" width="9.1640625" style="9"/>
    <col min="8951" max="8951" width="8.83203125" style="9" customWidth="1"/>
    <col min="8952" max="9178" width="9.1640625" style="9"/>
    <col min="9179" max="9182" width="1.83203125" style="9" customWidth="1"/>
    <col min="9183" max="9183" width="39.33203125" style="9" customWidth="1"/>
    <col min="9184" max="9184" width="6.5" style="9" customWidth="1"/>
    <col min="9185" max="9185" width="1" style="9" customWidth="1"/>
    <col min="9186" max="9186" width="11.33203125" style="9" customWidth="1"/>
    <col min="9187" max="9187" width="1" style="9" customWidth="1"/>
    <col min="9188" max="9188" width="11.33203125" style="9" customWidth="1"/>
    <col min="9189" max="9189" width="1" style="9" customWidth="1"/>
    <col min="9190" max="9190" width="11.33203125" style="9" customWidth="1"/>
    <col min="9191" max="9191" width="1" style="9" customWidth="1"/>
    <col min="9192" max="9192" width="11.33203125" style="9" customWidth="1"/>
    <col min="9193" max="9193" width="9.33203125" style="9" customWidth="1"/>
    <col min="9194" max="9195" width="9.5" style="9" customWidth="1"/>
    <col min="9196" max="9200" width="9.1640625" style="9"/>
    <col min="9201" max="9201" width="9.33203125" style="9" customWidth="1"/>
    <col min="9202" max="9202" width="9.1640625" style="9"/>
    <col min="9203" max="9203" width="9.33203125" style="9" customWidth="1"/>
    <col min="9204" max="9206" width="9.1640625" style="9"/>
    <col min="9207" max="9207" width="8.83203125" style="9" customWidth="1"/>
    <col min="9208" max="9434" width="9.1640625" style="9"/>
    <col min="9435" max="9438" width="1.83203125" style="9" customWidth="1"/>
    <col min="9439" max="9439" width="39.33203125" style="9" customWidth="1"/>
    <col min="9440" max="9440" width="6.5" style="9" customWidth="1"/>
    <col min="9441" max="9441" width="1" style="9" customWidth="1"/>
    <col min="9442" max="9442" width="11.33203125" style="9" customWidth="1"/>
    <col min="9443" max="9443" width="1" style="9" customWidth="1"/>
    <col min="9444" max="9444" width="11.33203125" style="9" customWidth="1"/>
    <col min="9445" max="9445" width="1" style="9" customWidth="1"/>
    <col min="9446" max="9446" width="11.33203125" style="9" customWidth="1"/>
    <col min="9447" max="9447" width="1" style="9" customWidth="1"/>
    <col min="9448" max="9448" width="11.33203125" style="9" customWidth="1"/>
    <col min="9449" max="9449" width="9.33203125" style="9" customWidth="1"/>
    <col min="9450" max="9451" width="9.5" style="9" customWidth="1"/>
    <col min="9452" max="9456" width="9.1640625" style="9"/>
    <col min="9457" max="9457" width="9.33203125" style="9" customWidth="1"/>
    <col min="9458" max="9458" width="9.1640625" style="9"/>
    <col min="9459" max="9459" width="9.33203125" style="9" customWidth="1"/>
    <col min="9460" max="9462" width="9.1640625" style="9"/>
    <col min="9463" max="9463" width="8.83203125" style="9" customWidth="1"/>
    <col min="9464" max="9690" width="9.1640625" style="9"/>
    <col min="9691" max="9694" width="1.83203125" style="9" customWidth="1"/>
    <col min="9695" max="9695" width="39.33203125" style="9" customWidth="1"/>
    <col min="9696" max="9696" width="6.5" style="9" customWidth="1"/>
    <col min="9697" max="9697" width="1" style="9" customWidth="1"/>
    <col min="9698" max="9698" width="11.33203125" style="9" customWidth="1"/>
    <col min="9699" max="9699" width="1" style="9" customWidth="1"/>
    <col min="9700" max="9700" width="11.33203125" style="9" customWidth="1"/>
    <col min="9701" max="9701" width="1" style="9" customWidth="1"/>
    <col min="9702" max="9702" width="11.33203125" style="9" customWidth="1"/>
    <col min="9703" max="9703" width="1" style="9" customWidth="1"/>
    <col min="9704" max="9704" width="11.33203125" style="9" customWidth="1"/>
    <col min="9705" max="9705" width="9.33203125" style="9" customWidth="1"/>
    <col min="9706" max="9707" width="9.5" style="9" customWidth="1"/>
    <col min="9708" max="9712" width="9.1640625" style="9"/>
    <col min="9713" max="9713" width="9.33203125" style="9" customWidth="1"/>
    <col min="9714" max="9714" width="9.1640625" style="9"/>
    <col min="9715" max="9715" width="9.33203125" style="9" customWidth="1"/>
    <col min="9716" max="9718" width="9.1640625" style="9"/>
    <col min="9719" max="9719" width="8.83203125" style="9" customWidth="1"/>
    <col min="9720" max="9946" width="9.1640625" style="9"/>
    <col min="9947" max="9950" width="1.83203125" style="9" customWidth="1"/>
    <col min="9951" max="9951" width="39.33203125" style="9" customWidth="1"/>
    <col min="9952" max="9952" width="6.5" style="9" customWidth="1"/>
    <col min="9953" max="9953" width="1" style="9" customWidth="1"/>
    <col min="9954" max="9954" width="11.33203125" style="9" customWidth="1"/>
    <col min="9955" max="9955" width="1" style="9" customWidth="1"/>
    <col min="9956" max="9956" width="11.33203125" style="9" customWidth="1"/>
    <col min="9957" max="9957" width="1" style="9" customWidth="1"/>
    <col min="9958" max="9958" width="11.33203125" style="9" customWidth="1"/>
    <col min="9959" max="9959" width="1" style="9" customWidth="1"/>
    <col min="9960" max="9960" width="11.33203125" style="9" customWidth="1"/>
    <col min="9961" max="9961" width="9.33203125" style="9" customWidth="1"/>
    <col min="9962" max="9963" width="9.5" style="9" customWidth="1"/>
    <col min="9964" max="9968" width="9.1640625" style="9"/>
    <col min="9969" max="9969" width="9.33203125" style="9" customWidth="1"/>
    <col min="9970" max="9970" width="9.1640625" style="9"/>
    <col min="9971" max="9971" width="9.33203125" style="9" customWidth="1"/>
    <col min="9972" max="9974" width="9.1640625" style="9"/>
    <col min="9975" max="9975" width="8.83203125" style="9" customWidth="1"/>
    <col min="9976" max="10202" width="9.1640625" style="9"/>
    <col min="10203" max="10206" width="1.83203125" style="9" customWidth="1"/>
    <col min="10207" max="10207" width="39.33203125" style="9" customWidth="1"/>
    <col min="10208" max="10208" width="6.5" style="9" customWidth="1"/>
    <col min="10209" max="10209" width="1" style="9" customWidth="1"/>
    <col min="10210" max="10210" width="11.33203125" style="9" customWidth="1"/>
    <col min="10211" max="10211" width="1" style="9" customWidth="1"/>
    <col min="10212" max="10212" width="11.33203125" style="9" customWidth="1"/>
    <col min="10213" max="10213" width="1" style="9" customWidth="1"/>
    <col min="10214" max="10214" width="11.33203125" style="9" customWidth="1"/>
    <col min="10215" max="10215" width="1" style="9" customWidth="1"/>
    <col min="10216" max="10216" width="11.33203125" style="9" customWidth="1"/>
    <col min="10217" max="10217" width="9.33203125" style="9" customWidth="1"/>
    <col min="10218" max="10219" width="9.5" style="9" customWidth="1"/>
    <col min="10220" max="10224" width="9.1640625" style="9"/>
    <col min="10225" max="10225" width="9.33203125" style="9" customWidth="1"/>
    <col min="10226" max="10226" width="9.1640625" style="9"/>
    <col min="10227" max="10227" width="9.33203125" style="9" customWidth="1"/>
    <col min="10228" max="10230" width="9.1640625" style="9"/>
    <col min="10231" max="10231" width="8.83203125" style="9" customWidth="1"/>
    <col min="10232" max="10458" width="9.1640625" style="9"/>
    <col min="10459" max="10462" width="1.83203125" style="9" customWidth="1"/>
    <col min="10463" max="10463" width="39.33203125" style="9" customWidth="1"/>
    <col min="10464" max="10464" width="6.5" style="9" customWidth="1"/>
    <col min="10465" max="10465" width="1" style="9" customWidth="1"/>
    <col min="10466" max="10466" width="11.33203125" style="9" customWidth="1"/>
    <col min="10467" max="10467" width="1" style="9" customWidth="1"/>
    <col min="10468" max="10468" width="11.33203125" style="9" customWidth="1"/>
    <col min="10469" max="10469" width="1" style="9" customWidth="1"/>
    <col min="10470" max="10470" width="11.33203125" style="9" customWidth="1"/>
    <col min="10471" max="10471" width="1" style="9" customWidth="1"/>
    <col min="10472" max="10472" width="11.33203125" style="9" customWidth="1"/>
    <col min="10473" max="10473" width="9.33203125" style="9" customWidth="1"/>
    <col min="10474" max="10475" width="9.5" style="9" customWidth="1"/>
    <col min="10476" max="10480" width="9.1640625" style="9"/>
    <col min="10481" max="10481" width="9.33203125" style="9" customWidth="1"/>
    <col min="10482" max="10482" width="9.1640625" style="9"/>
    <col min="10483" max="10483" width="9.33203125" style="9" customWidth="1"/>
    <col min="10484" max="10486" width="9.1640625" style="9"/>
    <col min="10487" max="10487" width="8.83203125" style="9" customWidth="1"/>
    <col min="10488" max="10714" width="9.1640625" style="9"/>
    <col min="10715" max="10718" width="1.83203125" style="9" customWidth="1"/>
    <col min="10719" max="10719" width="39.33203125" style="9" customWidth="1"/>
    <col min="10720" max="10720" width="6.5" style="9" customWidth="1"/>
    <col min="10721" max="10721" width="1" style="9" customWidth="1"/>
    <col min="10722" max="10722" width="11.33203125" style="9" customWidth="1"/>
    <col min="10723" max="10723" width="1" style="9" customWidth="1"/>
    <col min="10724" max="10724" width="11.33203125" style="9" customWidth="1"/>
    <col min="10725" max="10725" width="1" style="9" customWidth="1"/>
    <col min="10726" max="10726" width="11.33203125" style="9" customWidth="1"/>
    <col min="10727" max="10727" width="1" style="9" customWidth="1"/>
    <col min="10728" max="10728" width="11.33203125" style="9" customWidth="1"/>
    <col min="10729" max="10729" width="9.33203125" style="9" customWidth="1"/>
    <col min="10730" max="10731" width="9.5" style="9" customWidth="1"/>
    <col min="10732" max="10736" width="9.1640625" style="9"/>
    <col min="10737" max="10737" width="9.33203125" style="9" customWidth="1"/>
    <col min="10738" max="10738" width="9.1640625" style="9"/>
    <col min="10739" max="10739" width="9.33203125" style="9" customWidth="1"/>
    <col min="10740" max="10742" width="9.1640625" style="9"/>
    <col min="10743" max="10743" width="8.83203125" style="9" customWidth="1"/>
    <col min="10744" max="10970" width="9.1640625" style="9"/>
    <col min="10971" max="10974" width="1.83203125" style="9" customWidth="1"/>
    <col min="10975" max="10975" width="39.33203125" style="9" customWidth="1"/>
    <col min="10976" max="10976" width="6.5" style="9" customWidth="1"/>
    <col min="10977" max="10977" width="1" style="9" customWidth="1"/>
    <col min="10978" max="10978" width="11.33203125" style="9" customWidth="1"/>
    <col min="10979" max="10979" width="1" style="9" customWidth="1"/>
    <col min="10980" max="10980" width="11.33203125" style="9" customWidth="1"/>
    <col min="10981" max="10981" width="1" style="9" customWidth="1"/>
    <col min="10982" max="10982" width="11.33203125" style="9" customWidth="1"/>
    <col min="10983" max="10983" width="1" style="9" customWidth="1"/>
    <col min="10984" max="10984" width="11.33203125" style="9" customWidth="1"/>
    <col min="10985" max="10985" width="9.33203125" style="9" customWidth="1"/>
    <col min="10986" max="10987" width="9.5" style="9" customWidth="1"/>
    <col min="10988" max="10992" width="9.1640625" style="9"/>
    <col min="10993" max="10993" width="9.33203125" style="9" customWidth="1"/>
    <col min="10994" max="10994" width="9.1640625" style="9"/>
    <col min="10995" max="10995" width="9.33203125" style="9" customWidth="1"/>
    <col min="10996" max="10998" width="9.1640625" style="9"/>
    <col min="10999" max="10999" width="8.83203125" style="9" customWidth="1"/>
    <col min="11000" max="11226" width="9.1640625" style="9"/>
    <col min="11227" max="11230" width="1.83203125" style="9" customWidth="1"/>
    <col min="11231" max="11231" width="39.33203125" style="9" customWidth="1"/>
    <col min="11232" max="11232" width="6.5" style="9" customWidth="1"/>
    <col min="11233" max="11233" width="1" style="9" customWidth="1"/>
    <col min="11234" max="11234" width="11.33203125" style="9" customWidth="1"/>
    <col min="11235" max="11235" width="1" style="9" customWidth="1"/>
    <col min="11236" max="11236" width="11.33203125" style="9" customWidth="1"/>
    <col min="11237" max="11237" width="1" style="9" customWidth="1"/>
    <col min="11238" max="11238" width="11.33203125" style="9" customWidth="1"/>
    <col min="11239" max="11239" width="1" style="9" customWidth="1"/>
    <col min="11240" max="11240" width="11.33203125" style="9" customWidth="1"/>
    <col min="11241" max="11241" width="9.33203125" style="9" customWidth="1"/>
    <col min="11242" max="11243" width="9.5" style="9" customWidth="1"/>
    <col min="11244" max="11248" width="9.1640625" style="9"/>
    <col min="11249" max="11249" width="9.33203125" style="9" customWidth="1"/>
    <col min="11250" max="11250" width="9.1640625" style="9"/>
    <col min="11251" max="11251" width="9.33203125" style="9" customWidth="1"/>
    <col min="11252" max="11254" width="9.1640625" style="9"/>
    <col min="11255" max="11255" width="8.83203125" style="9" customWidth="1"/>
    <col min="11256" max="11482" width="9.1640625" style="9"/>
    <col min="11483" max="11486" width="1.83203125" style="9" customWidth="1"/>
    <col min="11487" max="11487" width="39.33203125" style="9" customWidth="1"/>
    <col min="11488" max="11488" width="6.5" style="9" customWidth="1"/>
    <col min="11489" max="11489" width="1" style="9" customWidth="1"/>
    <col min="11490" max="11490" width="11.33203125" style="9" customWidth="1"/>
    <col min="11491" max="11491" width="1" style="9" customWidth="1"/>
    <col min="11492" max="11492" width="11.33203125" style="9" customWidth="1"/>
    <col min="11493" max="11493" width="1" style="9" customWidth="1"/>
    <col min="11494" max="11494" width="11.33203125" style="9" customWidth="1"/>
    <col min="11495" max="11495" width="1" style="9" customWidth="1"/>
    <col min="11496" max="11496" width="11.33203125" style="9" customWidth="1"/>
    <col min="11497" max="11497" width="9.33203125" style="9" customWidth="1"/>
    <col min="11498" max="11499" width="9.5" style="9" customWidth="1"/>
    <col min="11500" max="11504" width="9.1640625" style="9"/>
    <col min="11505" max="11505" width="9.33203125" style="9" customWidth="1"/>
    <col min="11506" max="11506" width="9.1640625" style="9"/>
    <col min="11507" max="11507" width="9.33203125" style="9" customWidth="1"/>
    <col min="11508" max="11510" width="9.1640625" style="9"/>
    <col min="11511" max="11511" width="8.83203125" style="9" customWidth="1"/>
    <col min="11512" max="11738" width="9.1640625" style="9"/>
    <col min="11739" max="11742" width="1.83203125" style="9" customWidth="1"/>
    <col min="11743" max="11743" width="39.33203125" style="9" customWidth="1"/>
    <col min="11744" max="11744" width="6.5" style="9" customWidth="1"/>
    <col min="11745" max="11745" width="1" style="9" customWidth="1"/>
    <col min="11746" max="11746" width="11.33203125" style="9" customWidth="1"/>
    <col min="11747" max="11747" width="1" style="9" customWidth="1"/>
    <col min="11748" max="11748" width="11.33203125" style="9" customWidth="1"/>
    <col min="11749" max="11749" width="1" style="9" customWidth="1"/>
    <col min="11750" max="11750" width="11.33203125" style="9" customWidth="1"/>
    <col min="11751" max="11751" width="1" style="9" customWidth="1"/>
    <col min="11752" max="11752" width="11.33203125" style="9" customWidth="1"/>
    <col min="11753" max="11753" width="9.33203125" style="9" customWidth="1"/>
    <col min="11754" max="11755" width="9.5" style="9" customWidth="1"/>
    <col min="11756" max="11760" width="9.1640625" style="9"/>
    <col min="11761" max="11761" width="9.33203125" style="9" customWidth="1"/>
    <col min="11762" max="11762" width="9.1640625" style="9"/>
    <col min="11763" max="11763" width="9.33203125" style="9" customWidth="1"/>
    <col min="11764" max="11766" width="9.1640625" style="9"/>
    <col min="11767" max="11767" width="8.83203125" style="9" customWidth="1"/>
    <col min="11768" max="11994" width="9.1640625" style="9"/>
    <col min="11995" max="11998" width="1.83203125" style="9" customWidth="1"/>
    <col min="11999" max="11999" width="39.33203125" style="9" customWidth="1"/>
    <col min="12000" max="12000" width="6.5" style="9" customWidth="1"/>
    <col min="12001" max="12001" width="1" style="9" customWidth="1"/>
    <col min="12002" max="12002" width="11.33203125" style="9" customWidth="1"/>
    <col min="12003" max="12003" width="1" style="9" customWidth="1"/>
    <col min="12004" max="12004" width="11.33203125" style="9" customWidth="1"/>
    <col min="12005" max="12005" width="1" style="9" customWidth="1"/>
    <col min="12006" max="12006" width="11.33203125" style="9" customWidth="1"/>
    <col min="12007" max="12007" width="1" style="9" customWidth="1"/>
    <col min="12008" max="12008" width="11.33203125" style="9" customWidth="1"/>
    <col min="12009" max="12009" width="9.33203125" style="9" customWidth="1"/>
    <col min="12010" max="12011" width="9.5" style="9" customWidth="1"/>
    <col min="12012" max="12016" width="9.1640625" style="9"/>
    <col min="12017" max="12017" width="9.33203125" style="9" customWidth="1"/>
    <col min="12018" max="12018" width="9.1640625" style="9"/>
    <col min="12019" max="12019" width="9.33203125" style="9" customWidth="1"/>
    <col min="12020" max="12022" width="9.1640625" style="9"/>
    <col min="12023" max="12023" width="8.83203125" style="9" customWidth="1"/>
    <col min="12024" max="12250" width="9.1640625" style="9"/>
    <col min="12251" max="12254" width="1.83203125" style="9" customWidth="1"/>
    <col min="12255" max="12255" width="39.33203125" style="9" customWidth="1"/>
    <col min="12256" max="12256" width="6.5" style="9" customWidth="1"/>
    <col min="12257" max="12257" width="1" style="9" customWidth="1"/>
    <col min="12258" max="12258" width="11.33203125" style="9" customWidth="1"/>
    <col min="12259" max="12259" width="1" style="9" customWidth="1"/>
    <col min="12260" max="12260" width="11.33203125" style="9" customWidth="1"/>
    <col min="12261" max="12261" width="1" style="9" customWidth="1"/>
    <col min="12262" max="12262" width="11.33203125" style="9" customWidth="1"/>
    <col min="12263" max="12263" width="1" style="9" customWidth="1"/>
    <col min="12264" max="12264" width="11.33203125" style="9" customWidth="1"/>
    <col min="12265" max="12265" width="9.33203125" style="9" customWidth="1"/>
    <col min="12266" max="12267" width="9.5" style="9" customWidth="1"/>
    <col min="12268" max="12272" width="9.1640625" style="9"/>
    <col min="12273" max="12273" width="9.33203125" style="9" customWidth="1"/>
    <col min="12274" max="12274" width="9.1640625" style="9"/>
    <col min="12275" max="12275" width="9.33203125" style="9" customWidth="1"/>
    <col min="12276" max="12278" width="9.1640625" style="9"/>
    <col min="12279" max="12279" width="8.83203125" style="9" customWidth="1"/>
    <col min="12280" max="12506" width="9.1640625" style="9"/>
    <col min="12507" max="12510" width="1.83203125" style="9" customWidth="1"/>
    <col min="12511" max="12511" width="39.33203125" style="9" customWidth="1"/>
    <col min="12512" max="12512" width="6.5" style="9" customWidth="1"/>
    <col min="12513" max="12513" width="1" style="9" customWidth="1"/>
    <col min="12514" max="12514" width="11.33203125" style="9" customWidth="1"/>
    <col min="12515" max="12515" width="1" style="9" customWidth="1"/>
    <col min="12516" max="12516" width="11.33203125" style="9" customWidth="1"/>
    <col min="12517" max="12517" width="1" style="9" customWidth="1"/>
    <col min="12518" max="12518" width="11.33203125" style="9" customWidth="1"/>
    <col min="12519" max="12519" width="1" style="9" customWidth="1"/>
    <col min="12520" max="12520" width="11.33203125" style="9" customWidth="1"/>
    <col min="12521" max="12521" width="9.33203125" style="9" customWidth="1"/>
    <col min="12522" max="12523" width="9.5" style="9" customWidth="1"/>
    <col min="12524" max="12528" width="9.1640625" style="9"/>
    <col min="12529" max="12529" width="9.33203125" style="9" customWidth="1"/>
    <col min="12530" max="12530" width="9.1640625" style="9"/>
    <col min="12531" max="12531" width="9.33203125" style="9" customWidth="1"/>
    <col min="12532" max="12534" width="9.1640625" style="9"/>
    <col min="12535" max="12535" width="8.83203125" style="9" customWidth="1"/>
    <col min="12536" max="12762" width="9.1640625" style="9"/>
    <col min="12763" max="12766" width="1.83203125" style="9" customWidth="1"/>
    <col min="12767" max="12767" width="39.33203125" style="9" customWidth="1"/>
    <col min="12768" max="12768" width="6.5" style="9" customWidth="1"/>
    <col min="12769" max="12769" width="1" style="9" customWidth="1"/>
    <col min="12770" max="12770" width="11.33203125" style="9" customWidth="1"/>
    <col min="12771" max="12771" width="1" style="9" customWidth="1"/>
    <col min="12772" max="12772" width="11.33203125" style="9" customWidth="1"/>
    <col min="12773" max="12773" width="1" style="9" customWidth="1"/>
    <col min="12774" max="12774" width="11.33203125" style="9" customWidth="1"/>
    <col min="12775" max="12775" width="1" style="9" customWidth="1"/>
    <col min="12776" max="12776" width="11.33203125" style="9" customWidth="1"/>
    <col min="12777" max="12777" width="9.33203125" style="9" customWidth="1"/>
    <col min="12778" max="12779" width="9.5" style="9" customWidth="1"/>
    <col min="12780" max="12784" width="9.1640625" style="9"/>
    <col min="12785" max="12785" width="9.33203125" style="9" customWidth="1"/>
    <col min="12786" max="12786" width="9.1640625" style="9"/>
    <col min="12787" max="12787" width="9.33203125" style="9" customWidth="1"/>
    <col min="12788" max="12790" width="9.1640625" style="9"/>
    <col min="12791" max="12791" width="8.83203125" style="9" customWidth="1"/>
    <col min="12792" max="13018" width="9.1640625" style="9"/>
    <col min="13019" max="13022" width="1.83203125" style="9" customWidth="1"/>
    <col min="13023" max="13023" width="39.33203125" style="9" customWidth="1"/>
    <col min="13024" max="13024" width="6.5" style="9" customWidth="1"/>
    <col min="13025" max="13025" width="1" style="9" customWidth="1"/>
    <col min="13026" max="13026" width="11.33203125" style="9" customWidth="1"/>
    <col min="13027" max="13027" width="1" style="9" customWidth="1"/>
    <col min="13028" max="13028" width="11.33203125" style="9" customWidth="1"/>
    <col min="13029" max="13029" width="1" style="9" customWidth="1"/>
    <col min="13030" max="13030" width="11.33203125" style="9" customWidth="1"/>
    <col min="13031" max="13031" width="1" style="9" customWidth="1"/>
    <col min="13032" max="13032" width="11.33203125" style="9" customWidth="1"/>
    <col min="13033" max="13033" width="9.33203125" style="9" customWidth="1"/>
    <col min="13034" max="13035" width="9.5" style="9" customWidth="1"/>
    <col min="13036" max="13040" width="9.1640625" style="9"/>
    <col min="13041" max="13041" width="9.33203125" style="9" customWidth="1"/>
    <col min="13042" max="13042" width="9.1640625" style="9"/>
    <col min="13043" max="13043" width="9.33203125" style="9" customWidth="1"/>
    <col min="13044" max="13046" width="9.1640625" style="9"/>
    <col min="13047" max="13047" width="8.83203125" style="9" customWidth="1"/>
    <col min="13048" max="13274" width="9.1640625" style="9"/>
    <col min="13275" max="13278" width="1.83203125" style="9" customWidth="1"/>
    <col min="13279" max="13279" width="39.33203125" style="9" customWidth="1"/>
    <col min="13280" max="13280" width="6.5" style="9" customWidth="1"/>
    <col min="13281" max="13281" width="1" style="9" customWidth="1"/>
    <col min="13282" max="13282" width="11.33203125" style="9" customWidth="1"/>
    <col min="13283" max="13283" width="1" style="9" customWidth="1"/>
    <col min="13284" max="13284" width="11.33203125" style="9" customWidth="1"/>
    <col min="13285" max="13285" width="1" style="9" customWidth="1"/>
    <col min="13286" max="13286" width="11.33203125" style="9" customWidth="1"/>
    <col min="13287" max="13287" width="1" style="9" customWidth="1"/>
    <col min="13288" max="13288" width="11.33203125" style="9" customWidth="1"/>
    <col min="13289" max="13289" width="9.33203125" style="9" customWidth="1"/>
    <col min="13290" max="13291" width="9.5" style="9" customWidth="1"/>
    <col min="13292" max="13296" width="9.1640625" style="9"/>
    <col min="13297" max="13297" width="9.33203125" style="9" customWidth="1"/>
    <col min="13298" max="13298" width="9.1640625" style="9"/>
    <col min="13299" max="13299" width="9.33203125" style="9" customWidth="1"/>
    <col min="13300" max="13302" width="9.1640625" style="9"/>
    <col min="13303" max="13303" width="8.83203125" style="9" customWidth="1"/>
    <col min="13304" max="13530" width="9.1640625" style="9"/>
    <col min="13531" max="13534" width="1.83203125" style="9" customWidth="1"/>
    <col min="13535" max="13535" width="39.33203125" style="9" customWidth="1"/>
    <col min="13536" max="13536" width="6.5" style="9" customWidth="1"/>
    <col min="13537" max="13537" width="1" style="9" customWidth="1"/>
    <col min="13538" max="13538" width="11.33203125" style="9" customWidth="1"/>
    <col min="13539" max="13539" width="1" style="9" customWidth="1"/>
    <col min="13540" max="13540" width="11.33203125" style="9" customWidth="1"/>
    <col min="13541" max="13541" width="1" style="9" customWidth="1"/>
    <col min="13542" max="13542" width="11.33203125" style="9" customWidth="1"/>
    <col min="13543" max="13543" width="1" style="9" customWidth="1"/>
    <col min="13544" max="13544" width="11.33203125" style="9" customWidth="1"/>
    <col min="13545" max="13545" width="9.33203125" style="9" customWidth="1"/>
    <col min="13546" max="13547" width="9.5" style="9" customWidth="1"/>
    <col min="13548" max="13552" width="9.1640625" style="9"/>
    <col min="13553" max="13553" width="9.33203125" style="9" customWidth="1"/>
    <col min="13554" max="13554" width="9.1640625" style="9"/>
    <col min="13555" max="13555" width="9.33203125" style="9" customWidth="1"/>
    <col min="13556" max="13558" width="9.1640625" style="9"/>
    <col min="13559" max="13559" width="8.83203125" style="9" customWidth="1"/>
    <col min="13560" max="13786" width="9.1640625" style="9"/>
    <col min="13787" max="13790" width="1.83203125" style="9" customWidth="1"/>
    <col min="13791" max="13791" width="39.33203125" style="9" customWidth="1"/>
    <col min="13792" max="13792" width="6.5" style="9" customWidth="1"/>
    <col min="13793" max="13793" width="1" style="9" customWidth="1"/>
    <col min="13794" max="13794" width="11.33203125" style="9" customWidth="1"/>
    <col min="13795" max="13795" width="1" style="9" customWidth="1"/>
    <col min="13796" max="13796" width="11.33203125" style="9" customWidth="1"/>
    <col min="13797" max="13797" width="1" style="9" customWidth="1"/>
    <col min="13798" max="13798" width="11.33203125" style="9" customWidth="1"/>
    <col min="13799" max="13799" width="1" style="9" customWidth="1"/>
    <col min="13800" max="13800" width="11.33203125" style="9" customWidth="1"/>
    <col min="13801" max="13801" width="9.33203125" style="9" customWidth="1"/>
    <col min="13802" max="13803" width="9.5" style="9" customWidth="1"/>
    <col min="13804" max="13808" width="9.1640625" style="9"/>
    <col min="13809" max="13809" width="9.33203125" style="9" customWidth="1"/>
    <col min="13810" max="13810" width="9.1640625" style="9"/>
    <col min="13811" max="13811" width="9.33203125" style="9" customWidth="1"/>
    <col min="13812" max="13814" width="9.1640625" style="9"/>
    <col min="13815" max="13815" width="8.83203125" style="9" customWidth="1"/>
    <col min="13816" max="14042" width="9.1640625" style="9"/>
    <col min="14043" max="14046" width="1.83203125" style="9" customWidth="1"/>
    <col min="14047" max="14047" width="39.33203125" style="9" customWidth="1"/>
    <col min="14048" max="14048" width="6.5" style="9" customWidth="1"/>
    <col min="14049" max="14049" width="1" style="9" customWidth="1"/>
    <col min="14050" max="14050" width="11.33203125" style="9" customWidth="1"/>
    <col min="14051" max="14051" width="1" style="9" customWidth="1"/>
    <col min="14052" max="14052" width="11.33203125" style="9" customWidth="1"/>
    <col min="14053" max="14053" width="1" style="9" customWidth="1"/>
    <col min="14054" max="14054" width="11.33203125" style="9" customWidth="1"/>
    <col min="14055" max="14055" width="1" style="9" customWidth="1"/>
    <col min="14056" max="14056" width="11.33203125" style="9" customWidth="1"/>
    <col min="14057" max="14057" width="9.33203125" style="9" customWidth="1"/>
    <col min="14058" max="14059" width="9.5" style="9" customWidth="1"/>
    <col min="14060" max="14064" width="9.1640625" style="9"/>
    <col min="14065" max="14065" width="9.33203125" style="9" customWidth="1"/>
    <col min="14066" max="14066" width="9.1640625" style="9"/>
    <col min="14067" max="14067" width="9.33203125" style="9" customWidth="1"/>
    <col min="14068" max="14070" width="9.1640625" style="9"/>
    <col min="14071" max="14071" width="8.83203125" style="9" customWidth="1"/>
    <col min="14072" max="14298" width="9.1640625" style="9"/>
    <col min="14299" max="14302" width="1.83203125" style="9" customWidth="1"/>
    <col min="14303" max="14303" width="39.33203125" style="9" customWidth="1"/>
    <col min="14304" max="14304" width="6.5" style="9" customWidth="1"/>
    <col min="14305" max="14305" width="1" style="9" customWidth="1"/>
    <col min="14306" max="14306" width="11.33203125" style="9" customWidth="1"/>
    <col min="14307" max="14307" width="1" style="9" customWidth="1"/>
    <col min="14308" max="14308" width="11.33203125" style="9" customWidth="1"/>
    <col min="14309" max="14309" width="1" style="9" customWidth="1"/>
    <col min="14310" max="14310" width="11.33203125" style="9" customWidth="1"/>
    <col min="14311" max="14311" width="1" style="9" customWidth="1"/>
    <col min="14312" max="14312" width="11.33203125" style="9" customWidth="1"/>
    <col min="14313" max="14313" width="9.33203125" style="9" customWidth="1"/>
    <col min="14314" max="14315" width="9.5" style="9" customWidth="1"/>
    <col min="14316" max="14320" width="9.1640625" style="9"/>
    <col min="14321" max="14321" width="9.33203125" style="9" customWidth="1"/>
    <col min="14322" max="14322" width="9.1640625" style="9"/>
    <col min="14323" max="14323" width="9.33203125" style="9" customWidth="1"/>
    <col min="14324" max="14326" width="9.1640625" style="9"/>
    <col min="14327" max="14327" width="8.83203125" style="9" customWidth="1"/>
    <col min="14328" max="14554" width="9.1640625" style="9"/>
    <col min="14555" max="14558" width="1.83203125" style="9" customWidth="1"/>
    <col min="14559" max="14559" width="39.33203125" style="9" customWidth="1"/>
    <col min="14560" max="14560" width="6.5" style="9" customWidth="1"/>
    <col min="14561" max="14561" width="1" style="9" customWidth="1"/>
    <col min="14562" max="14562" width="11.33203125" style="9" customWidth="1"/>
    <col min="14563" max="14563" width="1" style="9" customWidth="1"/>
    <col min="14564" max="14564" width="11.33203125" style="9" customWidth="1"/>
    <col min="14565" max="14565" width="1" style="9" customWidth="1"/>
    <col min="14566" max="14566" width="11.33203125" style="9" customWidth="1"/>
    <col min="14567" max="14567" width="1" style="9" customWidth="1"/>
    <col min="14568" max="14568" width="11.33203125" style="9" customWidth="1"/>
    <col min="14569" max="14569" width="9.33203125" style="9" customWidth="1"/>
    <col min="14570" max="14571" width="9.5" style="9" customWidth="1"/>
    <col min="14572" max="14576" width="9.1640625" style="9"/>
    <col min="14577" max="14577" width="9.33203125" style="9" customWidth="1"/>
    <col min="14578" max="14578" width="9.1640625" style="9"/>
    <col min="14579" max="14579" width="9.33203125" style="9" customWidth="1"/>
    <col min="14580" max="14582" width="9.1640625" style="9"/>
    <col min="14583" max="14583" width="8.83203125" style="9" customWidth="1"/>
    <col min="14584" max="14810" width="9.1640625" style="9"/>
    <col min="14811" max="14814" width="1.83203125" style="9" customWidth="1"/>
    <col min="14815" max="14815" width="39.33203125" style="9" customWidth="1"/>
    <col min="14816" max="14816" width="6.5" style="9" customWidth="1"/>
    <col min="14817" max="14817" width="1" style="9" customWidth="1"/>
    <col min="14818" max="14818" width="11.33203125" style="9" customWidth="1"/>
    <col min="14819" max="14819" width="1" style="9" customWidth="1"/>
    <col min="14820" max="14820" width="11.33203125" style="9" customWidth="1"/>
    <col min="14821" max="14821" width="1" style="9" customWidth="1"/>
    <col min="14822" max="14822" width="11.33203125" style="9" customWidth="1"/>
    <col min="14823" max="14823" width="1" style="9" customWidth="1"/>
    <col min="14824" max="14824" width="11.33203125" style="9" customWidth="1"/>
    <col min="14825" max="14825" width="9.33203125" style="9" customWidth="1"/>
    <col min="14826" max="14827" width="9.5" style="9" customWidth="1"/>
    <col min="14828" max="14832" width="9.1640625" style="9"/>
    <col min="14833" max="14833" width="9.33203125" style="9" customWidth="1"/>
    <col min="14834" max="14834" width="9.1640625" style="9"/>
    <col min="14835" max="14835" width="9.33203125" style="9" customWidth="1"/>
    <col min="14836" max="14838" width="9.1640625" style="9"/>
    <col min="14839" max="14839" width="8.83203125" style="9" customWidth="1"/>
    <col min="14840" max="15066" width="9.1640625" style="9"/>
    <col min="15067" max="15070" width="1.83203125" style="9" customWidth="1"/>
    <col min="15071" max="15071" width="39.33203125" style="9" customWidth="1"/>
    <col min="15072" max="15072" width="6.5" style="9" customWidth="1"/>
    <col min="15073" max="15073" width="1" style="9" customWidth="1"/>
    <col min="15074" max="15074" width="11.33203125" style="9" customWidth="1"/>
    <col min="15075" max="15075" width="1" style="9" customWidth="1"/>
    <col min="15076" max="15076" width="11.33203125" style="9" customWidth="1"/>
    <col min="15077" max="15077" width="1" style="9" customWidth="1"/>
    <col min="15078" max="15078" width="11.33203125" style="9" customWidth="1"/>
    <col min="15079" max="15079" width="1" style="9" customWidth="1"/>
    <col min="15080" max="15080" width="11.33203125" style="9" customWidth="1"/>
    <col min="15081" max="15081" width="9.33203125" style="9" customWidth="1"/>
    <col min="15082" max="15083" width="9.5" style="9" customWidth="1"/>
    <col min="15084" max="15088" width="9.1640625" style="9"/>
    <col min="15089" max="15089" width="9.33203125" style="9" customWidth="1"/>
    <col min="15090" max="15090" width="9.1640625" style="9"/>
    <col min="15091" max="15091" width="9.33203125" style="9" customWidth="1"/>
    <col min="15092" max="15094" width="9.1640625" style="9"/>
    <col min="15095" max="15095" width="8.83203125" style="9" customWidth="1"/>
    <col min="15096" max="15322" width="9.1640625" style="9"/>
    <col min="15323" max="15326" width="1.83203125" style="9" customWidth="1"/>
    <col min="15327" max="15327" width="39.33203125" style="9" customWidth="1"/>
    <col min="15328" max="15328" width="6.5" style="9" customWidth="1"/>
    <col min="15329" max="15329" width="1" style="9" customWidth="1"/>
    <col min="15330" max="15330" width="11.33203125" style="9" customWidth="1"/>
    <col min="15331" max="15331" width="1" style="9" customWidth="1"/>
    <col min="15332" max="15332" width="11.33203125" style="9" customWidth="1"/>
    <col min="15333" max="15333" width="1" style="9" customWidth="1"/>
    <col min="15334" max="15334" width="11.33203125" style="9" customWidth="1"/>
    <col min="15335" max="15335" width="1" style="9" customWidth="1"/>
    <col min="15336" max="15336" width="11.33203125" style="9" customWidth="1"/>
    <col min="15337" max="15337" width="9.33203125" style="9" customWidth="1"/>
    <col min="15338" max="15339" width="9.5" style="9" customWidth="1"/>
    <col min="15340" max="15344" width="9.1640625" style="9"/>
    <col min="15345" max="15345" width="9.33203125" style="9" customWidth="1"/>
    <col min="15346" max="15346" width="9.1640625" style="9"/>
    <col min="15347" max="15347" width="9.33203125" style="9" customWidth="1"/>
    <col min="15348" max="15350" width="9.1640625" style="9"/>
    <col min="15351" max="15351" width="8.83203125" style="9" customWidth="1"/>
    <col min="15352" max="15578" width="9.1640625" style="9"/>
    <col min="15579" max="15582" width="1.83203125" style="9" customWidth="1"/>
    <col min="15583" max="15583" width="39.33203125" style="9" customWidth="1"/>
    <col min="15584" max="15584" width="6.5" style="9" customWidth="1"/>
    <col min="15585" max="15585" width="1" style="9" customWidth="1"/>
    <col min="15586" max="15586" width="11.33203125" style="9" customWidth="1"/>
    <col min="15587" max="15587" width="1" style="9" customWidth="1"/>
    <col min="15588" max="15588" width="11.33203125" style="9" customWidth="1"/>
    <col min="15589" max="15589" width="1" style="9" customWidth="1"/>
    <col min="15590" max="15590" width="11.33203125" style="9" customWidth="1"/>
    <col min="15591" max="15591" width="1" style="9" customWidth="1"/>
    <col min="15592" max="15592" width="11.33203125" style="9" customWidth="1"/>
    <col min="15593" max="15593" width="9.33203125" style="9" customWidth="1"/>
    <col min="15594" max="15595" width="9.5" style="9" customWidth="1"/>
    <col min="15596" max="15600" width="9.1640625" style="9"/>
    <col min="15601" max="15601" width="9.33203125" style="9" customWidth="1"/>
    <col min="15602" max="15602" width="9.1640625" style="9"/>
    <col min="15603" max="15603" width="9.33203125" style="9" customWidth="1"/>
    <col min="15604" max="15606" width="9.1640625" style="9"/>
    <col min="15607" max="15607" width="8.83203125" style="9" customWidth="1"/>
    <col min="15608" max="15834" width="9.1640625" style="9"/>
    <col min="15835" max="15838" width="1.83203125" style="9" customWidth="1"/>
    <col min="15839" max="15839" width="39.33203125" style="9" customWidth="1"/>
    <col min="15840" max="15840" width="6.5" style="9" customWidth="1"/>
    <col min="15841" max="15841" width="1" style="9" customWidth="1"/>
    <col min="15842" max="15842" width="11.33203125" style="9" customWidth="1"/>
    <col min="15843" max="15843" width="1" style="9" customWidth="1"/>
    <col min="15844" max="15844" width="11.33203125" style="9" customWidth="1"/>
    <col min="15845" max="15845" width="1" style="9" customWidth="1"/>
    <col min="15846" max="15846" width="11.33203125" style="9" customWidth="1"/>
    <col min="15847" max="15847" width="1" style="9" customWidth="1"/>
    <col min="15848" max="15848" width="11.33203125" style="9" customWidth="1"/>
    <col min="15849" max="15849" width="9.33203125" style="9" customWidth="1"/>
    <col min="15850" max="15851" width="9.5" style="9" customWidth="1"/>
    <col min="15852" max="15856" width="9.1640625" style="9"/>
    <col min="15857" max="15857" width="9.33203125" style="9" customWidth="1"/>
    <col min="15858" max="15858" width="9.1640625" style="9"/>
    <col min="15859" max="15859" width="9.33203125" style="9" customWidth="1"/>
    <col min="15860" max="15862" width="9.1640625" style="9"/>
    <col min="15863" max="15863" width="8.83203125" style="9" customWidth="1"/>
    <col min="15864" max="16090" width="9.1640625" style="9"/>
    <col min="16091" max="16094" width="1.83203125" style="9" customWidth="1"/>
    <col min="16095" max="16095" width="39.33203125" style="9" customWidth="1"/>
    <col min="16096" max="16096" width="6.5" style="9" customWidth="1"/>
    <col min="16097" max="16097" width="1" style="9" customWidth="1"/>
    <col min="16098" max="16098" width="11.33203125" style="9" customWidth="1"/>
    <col min="16099" max="16099" width="1" style="9" customWidth="1"/>
    <col min="16100" max="16100" width="11.33203125" style="9" customWidth="1"/>
    <col min="16101" max="16101" width="1" style="9" customWidth="1"/>
    <col min="16102" max="16102" width="11.33203125" style="9" customWidth="1"/>
    <col min="16103" max="16103" width="1" style="9" customWidth="1"/>
    <col min="16104" max="16104" width="11.33203125" style="9" customWidth="1"/>
    <col min="16105" max="16105" width="9.33203125" style="9" customWidth="1"/>
    <col min="16106" max="16107" width="9.5" style="9" customWidth="1"/>
    <col min="16108" max="16112" width="9.1640625" style="9"/>
    <col min="16113" max="16113" width="9.33203125" style="9" customWidth="1"/>
    <col min="16114" max="16114" width="9.1640625" style="9"/>
    <col min="16115" max="16115" width="9.33203125" style="9" customWidth="1"/>
    <col min="16116" max="16118" width="9.1640625" style="9"/>
    <col min="16119" max="16119" width="8.83203125" style="9" customWidth="1"/>
    <col min="16120" max="16384" width="9.1640625" style="9"/>
  </cols>
  <sheetData>
    <row r="1" spans="1:14" ht="15.95" customHeight="1">
      <c r="A1" s="11" t="str">
        <f>'5-6-PL (3Mth)'!A60</f>
        <v>Hemaraj Land and Development Public Company Limited</v>
      </c>
      <c r="B1" s="11"/>
      <c r="C1" s="110"/>
      <c r="D1" s="110"/>
      <c r="E1" s="110"/>
      <c r="F1" s="110"/>
      <c r="G1" s="110"/>
      <c r="H1" s="111"/>
      <c r="I1" s="110"/>
      <c r="J1" s="111"/>
      <c r="K1" s="110"/>
      <c r="L1" s="111"/>
      <c r="M1" s="110"/>
      <c r="N1" s="111"/>
    </row>
    <row r="2" spans="1:14" ht="15.95" customHeight="1">
      <c r="A2" s="11" t="s">
        <v>102</v>
      </c>
      <c r="B2" s="11"/>
      <c r="C2" s="110"/>
      <c r="D2" s="110"/>
      <c r="E2" s="110"/>
      <c r="F2" s="110"/>
      <c r="G2" s="110"/>
      <c r="H2" s="111"/>
      <c r="I2" s="110"/>
      <c r="J2" s="111"/>
      <c r="K2" s="110"/>
      <c r="L2" s="111"/>
      <c r="M2" s="110"/>
      <c r="N2" s="111"/>
    </row>
    <row r="3" spans="1:14" ht="15.95" customHeight="1">
      <c r="A3" s="112" t="s">
        <v>145</v>
      </c>
      <c r="B3" s="112"/>
      <c r="C3" s="113"/>
      <c r="D3" s="113"/>
      <c r="E3" s="113"/>
      <c r="F3" s="113"/>
      <c r="G3" s="113"/>
      <c r="H3" s="114"/>
      <c r="I3" s="113"/>
      <c r="J3" s="114"/>
      <c r="K3" s="113"/>
      <c r="L3" s="114"/>
      <c r="M3" s="113"/>
      <c r="N3" s="114"/>
    </row>
    <row r="4" spans="1:14" ht="15.95" customHeight="1">
      <c r="A4" s="21"/>
      <c r="B4" s="21"/>
      <c r="C4" s="33"/>
      <c r="D4" s="33"/>
      <c r="E4" s="33"/>
      <c r="F4" s="33"/>
      <c r="G4" s="33"/>
      <c r="H4" s="30"/>
      <c r="I4" s="33"/>
      <c r="J4" s="30"/>
      <c r="K4" s="33"/>
      <c r="L4" s="30"/>
      <c r="M4" s="33"/>
      <c r="N4" s="30"/>
    </row>
    <row r="6" spans="1:14" ht="15" customHeight="1">
      <c r="F6" s="115"/>
      <c r="G6" s="116"/>
      <c r="H6" s="321" t="s">
        <v>0</v>
      </c>
      <c r="I6" s="321"/>
      <c r="J6" s="321"/>
      <c r="K6" s="117"/>
      <c r="L6" s="321" t="s">
        <v>1</v>
      </c>
      <c r="M6" s="321"/>
      <c r="N6" s="321"/>
    </row>
    <row r="7" spans="1:14" ht="15" customHeight="1">
      <c r="F7" s="115"/>
      <c r="G7" s="116"/>
      <c r="H7" s="117"/>
      <c r="I7" s="117"/>
      <c r="J7" s="316" t="s">
        <v>284</v>
      </c>
      <c r="K7" s="117"/>
      <c r="L7" s="117"/>
      <c r="M7" s="117"/>
      <c r="N7" s="316" t="s">
        <v>284</v>
      </c>
    </row>
    <row r="8" spans="1:14" ht="15" customHeight="1">
      <c r="F8" s="118"/>
      <c r="G8" s="119"/>
      <c r="H8" s="26" t="s">
        <v>144</v>
      </c>
      <c r="I8" s="2"/>
      <c r="J8" s="26" t="s">
        <v>6</v>
      </c>
      <c r="K8" s="3"/>
      <c r="L8" s="26" t="s">
        <v>144</v>
      </c>
      <c r="M8" s="2"/>
      <c r="N8" s="26" t="s">
        <v>6</v>
      </c>
    </row>
    <row r="9" spans="1:14" ht="15" customHeight="1">
      <c r="F9" s="120" t="s">
        <v>7</v>
      </c>
      <c r="G9" s="119"/>
      <c r="H9" s="121" t="s">
        <v>8</v>
      </c>
      <c r="I9" s="2"/>
      <c r="J9" s="121" t="s">
        <v>8</v>
      </c>
      <c r="K9" s="3"/>
      <c r="L9" s="121" t="s">
        <v>8</v>
      </c>
      <c r="M9" s="2"/>
      <c r="N9" s="121" t="s">
        <v>8</v>
      </c>
    </row>
    <row r="10" spans="1:14" ht="9.9499999999999993" customHeight="1">
      <c r="F10" s="19"/>
      <c r="H10" s="32"/>
      <c r="J10" s="32"/>
      <c r="L10" s="32"/>
      <c r="N10" s="32"/>
    </row>
    <row r="11" spans="1:14" ht="15" customHeight="1">
      <c r="A11" s="11" t="s">
        <v>50</v>
      </c>
      <c r="M11" s="34"/>
    </row>
    <row r="12" spans="1:14" ht="9.9499999999999993" customHeight="1">
      <c r="A12" s="11"/>
      <c r="M12" s="34"/>
    </row>
    <row r="13" spans="1:14" ht="15" customHeight="1">
      <c r="A13" s="18"/>
      <c r="B13" s="18" t="s">
        <v>51</v>
      </c>
      <c r="F13" s="20" t="s">
        <v>13</v>
      </c>
      <c r="H13" s="305">
        <v>784609075</v>
      </c>
      <c r="I13" s="306"/>
      <c r="J13" s="305">
        <v>1429645263</v>
      </c>
      <c r="K13" s="306"/>
      <c r="L13" s="305">
        <v>189522363</v>
      </c>
      <c r="M13" s="306"/>
      <c r="N13" s="305">
        <v>512641550</v>
      </c>
    </row>
    <row r="14" spans="1:14" ht="15" customHeight="1">
      <c r="A14" s="18"/>
      <c r="B14" s="18" t="s">
        <v>52</v>
      </c>
      <c r="F14" s="20"/>
      <c r="H14" s="307">
        <v>2103916841</v>
      </c>
      <c r="I14" s="306"/>
      <c r="J14" s="307">
        <v>2157663255</v>
      </c>
      <c r="K14" s="306"/>
      <c r="L14" s="307">
        <v>76685580</v>
      </c>
      <c r="M14" s="306"/>
      <c r="N14" s="307">
        <v>97939386</v>
      </c>
    </row>
    <row r="15" spans="1:14" ht="9.9499999999999993" customHeight="1">
      <c r="F15" s="19"/>
      <c r="H15" s="32"/>
      <c r="I15" s="13"/>
      <c r="J15" s="32"/>
      <c r="K15" s="13"/>
      <c r="L15" s="32"/>
      <c r="M15" s="13"/>
      <c r="N15" s="32"/>
    </row>
    <row r="16" spans="1:14" ht="15" customHeight="1">
      <c r="A16" s="122" t="s">
        <v>53</v>
      </c>
      <c r="F16" s="20"/>
      <c r="H16" s="29">
        <f>SUM(H13:H15)</f>
        <v>2888525916</v>
      </c>
      <c r="I16" s="35"/>
      <c r="J16" s="29">
        <f>SUM(J13:J15)</f>
        <v>3587308518</v>
      </c>
      <c r="K16" s="36"/>
      <c r="L16" s="29">
        <f>SUM(L13:L15)</f>
        <v>266207943</v>
      </c>
      <c r="M16" s="37"/>
      <c r="N16" s="29">
        <f>SUM(N13:N15)</f>
        <v>610580936</v>
      </c>
    </row>
    <row r="17" spans="1:14" ht="15" customHeight="1">
      <c r="A17" s="9"/>
      <c r="B17" s="17"/>
      <c r="F17" s="20"/>
      <c r="G17" s="17">
        <v>0</v>
      </c>
      <c r="H17" s="32"/>
      <c r="I17" s="35">
        <v>0</v>
      </c>
      <c r="J17" s="32"/>
      <c r="K17" s="36"/>
      <c r="L17" s="32"/>
      <c r="M17" s="37"/>
      <c r="N17" s="32"/>
    </row>
    <row r="18" spans="1:14" ht="15" customHeight="1">
      <c r="A18" s="110" t="s">
        <v>54</v>
      </c>
      <c r="B18" s="17"/>
      <c r="F18" s="20"/>
      <c r="I18" s="35"/>
      <c r="K18" s="36"/>
      <c r="M18" s="37"/>
    </row>
    <row r="19" spans="1:14" ht="9.9499999999999993" customHeight="1">
      <c r="A19" s="110"/>
      <c r="B19" s="17"/>
      <c r="F19" s="20"/>
      <c r="I19" s="35"/>
      <c r="K19" s="36"/>
      <c r="M19" s="37"/>
    </row>
    <row r="20" spans="1:14" ht="15" customHeight="1">
      <c r="A20" s="18"/>
      <c r="B20" s="18" t="s">
        <v>55</v>
      </c>
      <c r="F20" s="20">
        <v>3</v>
      </c>
      <c r="H20" s="305">
        <v>430877988</v>
      </c>
      <c r="I20" s="306"/>
      <c r="J20" s="305">
        <v>609703176</v>
      </c>
      <c r="K20" s="306"/>
      <c r="L20" s="305">
        <v>84275830</v>
      </c>
      <c r="M20" s="306"/>
      <c r="N20" s="305">
        <v>224187419</v>
      </c>
    </row>
    <row r="21" spans="1:14" ht="15" customHeight="1">
      <c r="A21" s="18"/>
      <c r="B21" s="18" t="s">
        <v>56</v>
      </c>
      <c r="F21" s="20">
        <v>3</v>
      </c>
      <c r="H21" s="307">
        <v>947738407</v>
      </c>
      <c r="I21" s="306"/>
      <c r="J21" s="307">
        <v>895552565</v>
      </c>
      <c r="K21" s="306"/>
      <c r="L21" s="307">
        <v>56366338</v>
      </c>
      <c r="M21" s="306"/>
      <c r="N21" s="307">
        <v>74013971</v>
      </c>
    </row>
    <row r="22" spans="1:14" ht="9.9499999999999993" customHeight="1">
      <c r="B22" s="17"/>
      <c r="F22" s="20"/>
      <c r="H22" s="32"/>
      <c r="I22" s="38"/>
      <c r="J22" s="32"/>
      <c r="K22" s="13"/>
      <c r="L22" s="32"/>
      <c r="M22" s="39"/>
      <c r="N22" s="32"/>
    </row>
    <row r="23" spans="1:14" ht="15" customHeight="1">
      <c r="A23" s="252" t="s">
        <v>57</v>
      </c>
      <c r="B23" s="17"/>
      <c r="F23" s="20"/>
      <c r="H23" s="29">
        <f>SUM(H20:H21)</f>
        <v>1378616395</v>
      </c>
      <c r="I23" s="35"/>
      <c r="J23" s="29">
        <f>SUM(J20:J21)</f>
        <v>1505255741</v>
      </c>
      <c r="K23" s="36"/>
      <c r="L23" s="29">
        <f>SUM(L20:L21)</f>
        <v>140642168</v>
      </c>
      <c r="M23" s="37"/>
      <c r="N23" s="29">
        <f>SUM(N20:N21)</f>
        <v>298201390</v>
      </c>
    </row>
    <row r="24" spans="1:14" ht="15" customHeight="1">
      <c r="B24" s="17"/>
      <c r="F24" s="20"/>
      <c r="H24" s="32"/>
      <c r="I24" s="35"/>
      <c r="J24" s="32"/>
      <c r="K24" s="36"/>
      <c r="L24" s="32"/>
      <c r="M24" s="37"/>
      <c r="N24" s="32"/>
    </row>
    <row r="25" spans="1:14" s="42" customFormat="1" ht="15" customHeight="1">
      <c r="A25" s="252" t="s">
        <v>58</v>
      </c>
      <c r="B25" s="22"/>
      <c r="C25" s="40"/>
      <c r="D25" s="40"/>
      <c r="E25" s="40"/>
      <c r="F25" s="41"/>
      <c r="G25" s="40"/>
      <c r="H25" s="249">
        <f>SUM(H16-H23)</f>
        <v>1509909521</v>
      </c>
      <c r="I25" s="250"/>
      <c r="J25" s="249">
        <f>SUM(J16-J23)</f>
        <v>2082052777</v>
      </c>
      <c r="K25" s="250"/>
      <c r="L25" s="249">
        <f>SUM(L16-L23)</f>
        <v>125565775</v>
      </c>
      <c r="M25" s="250"/>
      <c r="N25" s="249">
        <f>SUM(N16-N23)</f>
        <v>312379546</v>
      </c>
    </row>
    <row r="26" spans="1:14" s="42" customFormat="1" ht="9.9499999999999993" customHeight="1">
      <c r="A26" s="252"/>
      <c r="B26" s="22"/>
      <c r="C26" s="40"/>
      <c r="D26" s="40"/>
      <c r="E26" s="40"/>
      <c r="F26" s="41"/>
      <c r="G26" s="40"/>
      <c r="H26" s="250"/>
      <c r="I26" s="250"/>
      <c r="J26" s="250"/>
      <c r="K26" s="250"/>
      <c r="L26" s="250"/>
      <c r="M26" s="250"/>
      <c r="N26" s="250"/>
    </row>
    <row r="27" spans="1:14" s="42" customFormat="1" ht="15" customHeight="1">
      <c r="A27" s="15" t="s">
        <v>59</v>
      </c>
      <c r="B27" s="40"/>
      <c r="C27" s="40"/>
      <c r="D27" s="40"/>
      <c r="E27" s="40"/>
      <c r="F27" s="41"/>
      <c r="G27" s="40"/>
      <c r="H27" s="250"/>
      <c r="I27" s="250"/>
      <c r="J27" s="250"/>
      <c r="K27" s="250"/>
      <c r="L27" s="250"/>
      <c r="M27" s="250"/>
      <c r="N27" s="250"/>
    </row>
    <row r="28" spans="1:14" s="42" customFormat="1" ht="15" customHeight="1">
      <c r="A28" s="15"/>
      <c r="B28" s="18" t="s">
        <v>270</v>
      </c>
      <c r="C28" s="18"/>
      <c r="D28" s="18"/>
      <c r="E28" s="40"/>
      <c r="F28" s="20"/>
      <c r="G28" s="40"/>
      <c r="H28" s="249">
        <v>9246074</v>
      </c>
      <c r="I28" s="250"/>
      <c r="J28" s="249">
        <v>88502772</v>
      </c>
      <c r="K28" s="250"/>
      <c r="L28" s="249">
        <v>8461957</v>
      </c>
      <c r="M28" s="250"/>
      <c r="N28" s="249" t="s">
        <v>91</v>
      </c>
    </row>
    <row r="29" spans="1:14" ht="15" customHeight="1">
      <c r="B29" s="18" t="s">
        <v>60</v>
      </c>
      <c r="C29" s="18"/>
      <c r="D29" s="18"/>
      <c r="F29" s="20"/>
      <c r="H29" s="249">
        <v>249441112</v>
      </c>
      <c r="I29" s="250"/>
      <c r="J29" s="249">
        <v>110264738</v>
      </c>
      <c r="K29" s="250"/>
      <c r="L29" s="249">
        <v>522159487</v>
      </c>
      <c r="M29" s="250"/>
      <c r="N29" s="249">
        <v>369077084</v>
      </c>
    </row>
    <row r="30" spans="1:14" ht="15" customHeight="1">
      <c r="B30" s="18" t="s">
        <v>224</v>
      </c>
      <c r="C30" s="18"/>
      <c r="D30" s="18"/>
      <c r="F30" s="168"/>
      <c r="H30" s="249">
        <v>18315303</v>
      </c>
      <c r="I30" s="9"/>
      <c r="J30" s="249">
        <v>10540090</v>
      </c>
      <c r="K30" s="9"/>
      <c r="L30" s="249">
        <v>89871323</v>
      </c>
      <c r="M30" s="9"/>
      <c r="N30" s="249">
        <v>142539351</v>
      </c>
    </row>
    <row r="31" spans="1:14" ht="15" customHeight="1">
      <c r="B31" s="18" t="s">
        <v>267</v>
      </c>
      <c r="C31" s="18"/>
      <c r="D31" s="18"/>
      <c r="F31" s="20"/>
      <c r="H31" s="249">
        <v>25053207</v>
      </c>
      <c r="I31" s="250"/>
      <c r="J31" s="249">
        <v>2553551</v>
      </c>
      <c r="K31" s="250"/>
      <c r="L31" s="249">
        <v>3210917077</v>
      </c>
      <c r="M31" s="250"/>
      <c r="N31" s="249">
        <v>1580192212</v>
      </c>
    </row>
    <row r="32" spans="1:14" ht="15" customHeight="1">
      <c r="B32" s="18" t="s">
        <v>171</v>
      </c>
      <c r="C32" s="18"/>
      <c r="D32" s="18"/>
      <c r="F32" s="20"/>
      <c r="H32" s="249" t="s">
        <v>91</v>
      </c>
      <c r="I32" s="250"/>
      <c r="J32" s="249" t="s">
        <v>91</v>
      </c>
      <c r="K32" s="250"/>
      <c r="L32" s="249">
        <v>28891666</v>
      </c>
      <c r="M32" s="250"/>
      <c r="N32" s="249" t="s">
        <v>91</v>
      </c>
    </row>
    <row r="33" spans="1:14" ht="15" customHeight="1">
      <c r="B33" s="18" t="s">
        <v>215</v>
      </c>
      <c r="C33" s="18"/>
      <c r="D33" s="18"/>
      <c r="F33" s="20"/>
      <c r="H33" s="249">
        <v>834388</v>
      </c>
      <c r="I33" s="250"/>
      <c r="J33" s="249">
        <v>42683194</v>
      </c>
      <c r="K33" s="250"/>
      <c r="L33" s="249">
        <v>2114670</v>
      </c>
      <c r="M33" s="250"/>
      <c r="N33" s="249">
        <v>32776662</v>
      </c>
    </row>
    <row r="34" spans="1:14" ht="15" customHeight="1">
      <c r="B34" s="18" t="s">
        <v>62</v>
      </c>
      <c r="C34" s="18"/>
      <c r="D34" s="18"/>
      <c r="F34" s="20" t="s">
        <v>13</v>
      </c>
      <c r="H34" s="249">
        <v>40893330</v>
      </c>
      <c r="I34" s="250"/>
      <c r="J34" s="249">
        <v>40416352</v>
      </c>
      <c r="K34" s="250"/>
      <c r="L34" s="249">
        <v>2366697</v>
      </c>
      <c r="M34" s="250"/>
      <c r="N34" s="249">
        <v>9132069</v>
      </c>
    </row>
    <row r="35" spans="1:14" ht="15" customHeight="1">
      <c r="A35" s="15" t="s">
        <v>63</v>
      </c>
      <c r="B35" s="17"/>
      <c r="F35" s="20">
        <v>3</v>
      </c>
      <c r="H35" s="249">
        <v>-107410712</v>
      </c>
      <c r="I35" s="250"/>
      <c r="J35" s="249">
        <v>-117759976</v>
      </c>
      <c r="K35" s="250"/>
      <c r="L35" s="249">
        <v>-53913280</v>
      </c>
      <c r="M35" s="250"/>
      <c r="N35" s="249">
        <v>-48082613</v>
      </c>
    </row>
    <row r="36" spans="1:14" ht="15" customHeight="1">
      <c r="A36" s="15" t="s">
        <v>64</v>
      </c>
      <c r="F36" s="20"/>
      <c r="H36" s="249">
        <v>-421815825</v>
      </c>
      <c r="I36" s="250"/>
      <c r="J36" s="249">
        <v>-407536381</v>
      </c>
      <c r="K36" s="250"/>
      <c r="L36" s="249">
        <v>-179373823</v>
      </c>
      <c r="M36" s="250"/>
      <c r="N36" s="249">
        <v>-198156855</v>
      </c>
    </row>
    <row r="37" spans="1:14" ht="15" customHeight="1">
      <c r="A37" s="15" t="s">
        <v>298</v>
      </c>
      <c r="B37" s="17"/>
      <c r="E37" s="44"/>
      <c r="F37" s="9"/>
      <c r="G37" s="9"/>
      <c r="H37" s="250"/>
      <c r="I37" s="250"/>
      <c r="J37" s="250"/>
      <c r="K37" s="250"/>
      <c r="L37" s="249"/>
      <c r="M37" s="250"/>
      <c r="N37" s="250"/>
    </row>
    <row r="38" spans="1:14" ht="15" customHeight="1">
      <c r="B38" s="17" t="s">
        <v>300</v>
      </c>
      <c r="E38" s="44"/>
      <c r="F38" s="9"/>
      <c r="G38" s="9"/>
      <c r="H38" s="250"/>
      <c r="I38" s="250"/>
      <c r="J38" s="250"/>
      <c r="K38" s="250"/>
      <c r="L38" s="249"/>
      <c r="M38" s="250"/>
      <c r="N38" s="250"/>
    </row>
    <row r="39" spans="1:14" ht="15" customHeight="1">
      <c r="B39" s="18" t="s">
        <v>299</v>
      </c>
      <c r="E39" s="44"/>
      <c r="F39" s="20" t="s">
        <v>225</v>
      </c>
      <c r="H39" s="249">
        <v>-18627441</v>
      </c>
      <c r="I39" s="250"/>
      <c r="J39" s="250">
        <v>-7684101</v>
      </c>
      <c r="K39" s="250"/>
      <c r="L39" s="249">
        <v>280733</v>
      </c>
      <c r="M39" s="250"/>
      <c r="N39" s="250">
        <v>-523047</v>
      </c>
    </row>
    <row r="40" spans="1:14" ht="15" customHeight="1">
      <c r="A40" s="15" t="s">
        <v>67</v>
      </c>
      <c r="E40" s="44"/>
      <c r="F40" s="20"/>
      <c r="H40" s="250"/>
      <c r="I40" s="250"/>
      <c r="J40" s="250"/>
      <c r="K40" s="250"/>
      <c r="L40" s="250"/>
      <c r="M40" s="250"/>
      <c r="N40" s="250"/>
    </row>
    <row r="41" spans="1:14" ht="15" customHeight="1">
      <c r="B41" s="18" t="s">
        <v>273</v>
      </c>
      <c r="E41" s="44"/>
      <c r="F41" s="20">
        <v>10</v>
      </c>
      <c r="H41" s="249" t="s">
        <v>91</v>
      </c>
      <c r="I41" s="250"/>
      <c r="J41" s="249" t="s">
        <v>91</v>
      </c>
      <c r="K41" s="250"/>
      <c r="L41" s="249" t="s">
        <v>91</v>
      </c>
      <c r="M41" s="250"/>
      <c r="N41" s="249">
        <v>-162850313</v>
      </c>
    </row>
    <row r="42" spans="1:14" ht="15" customHeight="1">
      <c r="B42" s="18" t="s">
        <v>68</v>
      </c>
      <c r="E42" s="44"/>
      <c r="F42" s="20"/>
      <c r="H42" s="249">
        <v>-21308</v>
      </c>
      <c r="I42" s="250"/>
      <c r="J42" s="249" t="s">
        <v>91</v>
      </c>
      <c r="K42" s="250"/>
      <c r="L42" s="249" t="s">
        <v>91</v>
      </c>
      <c r="M42" s="250"/>
      <c r="N42" s="249">
        <v>-71718654</v>
      </c>
    </row>
    <row r="43" spans="1:14" ht="15" customHeight="1">
      <c r="A43" s="15" t="s">
        <v>69</v>
      </c>
      <c r="F43" s="20">
        <v>3</v>
      </c>
      <c r="H43" s="249">
        <v>-758053444</v>
      </c>
      <c r="I43" s="250"/>
      <c r="J43" s="249">
        <v>-554410838</v>
      </c>
      <c r="K43" s="250"/>
      <c r="L43" s="249">
        <v>-673940388</v>
      </c>
      <c r="M43" s="250"/>
      <c r="N43" s="249">
        <v>-569692339</v>
      </c>
    </row>
    <row r="44" spans="1:14" ht="15" customHeight="1">
      <c r="A44" s="18" t="s">
        <v>138</v>
      </c>
      <c r="F44" s="9"/>
      <c r="G44" s="9"/>
      <c r="H44" s="9"/>
      <c r="I44" s="9"/>
      <c r="J44" s="9"/>
      <c r="K44" s="9"/>
      <c r="L44" s="9"/>
      <c r="M44" s="9"/>
      <c r="N44" s="9"/>
    </row>
    <row r="45" spans="1:14" ht="15" customHeight="1">
      <c r="A45" s="18"/>
      <c r="B45" s="18" t="s">
        <v>226</v>
      </c>
      <c r="F45" s="20" t="s">
        <v>285</v>
      </c>
      <c r="H45" s="251">
        <v>1173043232</v>
      </c>
      <c r="I45" s="25"/>
      <c r="J45" s="251">
        <v>900906628</v>
      </c>
      <c r="K45" s="25"/>
      <c r="L45" s="251" t="s">
        <v>91</v>
      </c>
      <c r="M45" s="257"/>
      <c r="N45" s="251" t="s">
        <v>91</v>
      </c>
    </row>
    <row r="46" spans="1:14" ht="9.9499999999999993" customHeight="1">
      <c r="F46" s="20"/>
      <c r="H46" s="32"/>
      <c r="I46" s="36"/>
      <c r="J46" s="32"/>
      <c r="K46" s="36"/>
      <c r="L46" s="32"/>
      <c r="M46" s="36"/>
      <c r="N46" s="32"/>
    </row>
    <row r="47" spans="1:14" s="42" customFormat="1" ht="15" customHeight="1">
      <c r="A47" s="252" t="s">
        <v>71</v>
      </c>
      <c r="B47" s="22"/>
      <c r="C47" s="40"/>
      <c r="D47" s="40"/>
      <c r="E47" s="40"/>
      <c r="F47" s="20"/>
      <c r="G47" s="40"/>
      <c r="H47" s="32">
        <f>SUM(H25:H45)</f>
        <v>1720807437</v>
      </c>
      <c r="I47" s="13"/>
      <c r="J47" s="32">
        <f>SUM(J25:J45)</f>
        <v>2190528806</v>
      </c>
      <c r="K47" s="13"/>
      <c r="L47" s="32">
        <f>SUM(L25:L45)</f>
        <v>3083401894</v>
      </c>
      <c r="M47" s="13"/>
      <c r="N47" s="32">
        <f>SUM(N25:N45)</f>
        <v>1395073103</v>
      </c>
    </row>
    <row r="48" spans="1:14" ht="15" customHeight="1">
      <c r="A48" s="123" t="s">
        <v>227</v>
      </c>
      <c r="F48" s="20"/>
      <c r="H48" s="29">
        <v>-96257601</v>
      </c>
      <c r="I48" s="35"/>
      <c r="J48" s="29">
        <v>-73479635</v>
      </c>
      <c r="K48" s="36"/>
      <c r="L48" s="29">
        <v>32007921</v>
      </c>
      <c r="M48" s="37"/>
      <c r="N48" s="29">
        <v>36136966</v>
      </c>
    </row>
    <row r="49" spans="1:14" ht="9.9499999999999993" customHeight="1">
      <c r="F49" s="20"/>
      <c r="H49" s="32"/>
      <c r="I49" s="38"/>
      <c r="J49" s="32"/>
      <c r="K49" s="13"/>
      <c r="L49" s="32"/>
      <c r="M49" s="39"/>
      <c r="N49" s="32"/>
    </row>
    <row r="50" spans="1:14" s="42" customFormat="1" ht="15" customHeight="1" thickBot="1">
      <c r="A50" s="252" t="s">
        <v>218</v>
      </c>
      <c r="B50" s="22"/>
      <c r="C50" s="40"/>
      <c r="D50" s="40"/>
      <c r="E50" s="40"/>
      <c r="F50" s="20" t="s">
        <v>13</v>
      </c>
      <c r="G50" s="40"/>
      <c r="H50" s="45">
        <f>SUM(H47:H48)</f>
        <v>1624549836</v>
      </c>
      <c r="I50" s="35"/>
      <c r="J50" s="45">
        <f>SUM(J47:J48)</f>
        <v>2117049171</v>
      </c>
      <c r="K50" s="36"/>
      <c r="L50" s="45">
        <f>SUM(L47:L48)</f>
        <v>3115409815</v>
      </c>
      <c r="M50" s="36"/>
      <c r="N50" s="45">
        <f>SUM(N47:N48)</f>
        <v>1431210069</v>
      </c>
    </row>
    <row r="51" spans="1:14" ht="15" customHeight="1" thickTop="1">
      <c r="F51" s="23"/>
      <c r="H51" s="32"/>
      <c r="I51" s="46"/>
      <c r="J51" s="32"/>
      <c r="L51" s="32"/>
      <c r="M51" s="34"/>
      <c r="N51" s="32"/>
    </row>
    <row r="52" spans="1:14" ht="15" customHeight="1">
      <c r="F52" s="23"/>
      <c r="H52" s="32"/>
      <c r="I52" s="46"/>
      <c r="J52" s="32"/>
      <c r="L52" s="32"/>
      <c r="M52" s="34"/>
      <c r="N52" s="32"/>
    </row>
    <row r="53" spans="1:14" ht="15" customHeight="1">
      <c r="F53" s="23"/>
      <c r="H53" s="32"/>
      <c r="I53" s="46"/>
      <c r="J53" s="32"/>
      <c r="L53" s="32"/>
      <c r="M53" s="34"/>
      <c r="N53" s="32"/>
    </row>
    <row r="54" spans="1:14" ht="15" customHeight="1">
      <c r="F54" s="23"/>
      <c r="H54" s="32"/>
      <c r="I54" s="46"/>
      <c r="J54" s="32"/>
      <c r="L54" s="32"/>
      <c r="M54" s="34"/>
      <c r="N54" s="32"/>
    </row>
    <row r="55" spans="1:14" ht="8.25" customHeight="1">
      <c r="F55" s="23"/>
      <c r="H55" s="32"/>
      <c r="I55" s="46"/>
      <c r="J55" s="32"/>
      <c r="L55" s="32"/>
      <c r="M55" s="34"/>
      <c r="N55" s="32"/>
    </row>
    <row r="56" spans="1:14" ht="20.100000000000001" customHeight="1">
      <c r="A56" s="6" t="str">
        <f>'5-6-PL (3Mth)'!A117</f>
        <v>The condensed notes to the interim financial information are an integral part of these interim financial information.</v>
      </c>
      <c r="B56" s="6"/>
      <c r="C56" s="7"/>
      <c r="D56" s="7"/>
      <c r="E56" s="7"/>
      <c r="F56" s="47"/>
      <c r="G56" s="7"/>
      <c r="H56" s="29"/>
      <c r="I56" s="48"/>
      <c r="J56" s="29"/>
      <c r="K56" s="8"/>
      <c r="L56" s="29"/>
      <c r="M56" s="49"/>
      <c r="N56" s="29"/>
    </row>
    <row r="57" spans="1:14" ht="15.95" customHeight="1">
      <c r="A57" s="14"/>
      <c r="B57" s="14"/>
      <c r="C57" s="24"/>
      <c r="D57" s="24"/>
      <c r="E57" s="24"/>
      <c r="F57" s="56"/>
      <c r="G57" s="24"/>
      <c r="H57" s="32"/>
      <c r="I57" s="55"/>
      <c r="J57" s="32"/>
      <c r="K57" s="1"/>
      <c r="L57" s="32"/>
      <c r="M57" s="57"/>
      <c r="N57" s="32">
        <v>7</v>
      </c>
    </row>
    <row r="58" spans="1:14" ht="15" customHeight="1">
      <c r="A58" s="11" t="str">
        <f>+A1</f>
        <v>Hemaraj Land and Development Public Company Limited</v>
      </c>
      <c r="B58" s="11"/>
      <c r="C58" s="110"/>
      <c r="D58" s="110"/>
      <c r="E58" s="110"/>
      <c r="F58" s="110"/>
      <c r="G58" s="110"/>
      <c r="H58" s="111"/>
      <c r="I58" s="110"/>
      <c r="J58" s="111"/>
      <c r="K58" s="110"/>
      <c r="L58" s="111"/>
      <c r="M58" s="110"/>
      <c r="N58" s="111"/>
    </row>
    <row r="59" spans="1:14" ht="15" customHeight="1">
      <c r="A59" s="11" t="s">
        <v>272</v>
      </c>
      <c r="B59" s="11"/>
      <c r="C59" s="110"/>
      <c r="D59" s="110"/>
      <c r="E59" s="110"/>
      <c r="F59" s="110"/>
      <c r="G59" s="110"/>
      <c r="H59" s="111"/>
      <c r="I59" s="110"/>
      <c r="J59" s="111"/>
      <c r="K59" s="110"/>
      <c r="L59" s="111"/>
      <c r="M59" s="110"/>
      <c r="N59" s="111"/>
    </row>
    <row r="60" spans="1:14" ht="15" customHeight="1">
      <c r="A60" s="112" t="str">
        <f>A3</f>
        <v>For the nine-month period ended 30 September 2016</v>
      </c>
      <c r="B60" s="112"/>
      <c r="C60" s="113"/>
      <c r="D60" s="113"/>
      <c r="E60" s="113"/>
      <c r="F60" s="113"/>
      <c r="G60" s="113"/>
      <c r="H60" s="114"/>
      <c r="I60" s="113"/>
      <c r="J60" s="114"/>
      <c r="K60" s="113"/>
      <c r="L60" s="114"/>
      <c r="M60" s="113"/>
      <c r="N60" s="114"/>
    </row>
    <row r="61" spans="1:14" ht="15" customHeight="1">
      <c r="A61" s="21"/>
      <c r="B61" s="21"/>
      <c r="C61" s="33"/>
      <c r="D61" s="33"/>
      <c r="E61" s="33"/>
      <c r="F61" s="33"/>
      <c r="G61" s="33"/>
      <c r="H61" s="30"/>
      <c r="I61" s="33"/>
      <c r="J61" s="30"/>
      <c r="K61" s="33"/>
      <c r="L61" s="30"/>
      <c r="M61" s="33"/>
      <c r="N61" s="30"/>
    </row>
    <row r="62" spans="1:14" ht="15" customHeight="1"/>
    <row r="63" spans="1:14" ht="15" customHeight="1">
      <c r="F63" s="116"/>
      <c r="G63" s="116"/>
      <c r="H63" s="321" t="s">
        <v>0</v>
      </c>
      <c r="I63" s="321"/>
      <c r="J63" s="321"/>
      <c r="K63" s="117"/>
      <c r="L63" s="321" t="s">
        <v>1</v>
      </c>
      <c r="M63" s="321"/>
      <c r="N63" s="321"/>
    </row>
    <row r="64" spans="1:14" ht="15" customHeight="1">
      <c r="F64" s="116"/>
      <c r="G64" s="116"/>
      <c r="H64" s="117"/>
      <c r="I64" s="117"/>
      <c r="J64" s="316" t="s">
        <v>284</v>
      </c>
      <c r="K64" s="117"/>
      <c r="L64" s="117"/>
      <c r="M64" s="117"/>
      <c r="N64" s="316" t="s">
        <v>284</v>
      </c>
    </row>
    <row r="65" spans="1:14" ht="15" customHeight="1">
      <c r="F65" s="118"/>
      <c r="G65" s="119"/>
      <c r="H65" s="26" t="s">
        <v>144</v>
      </c>
      <c r="I65" s="2"/>
      <c r="J65" s="26" t="s">
        <v>6</v>
      </c>
      <c r="K65" s="3"/>
      <c r="L65" s="26" t="s">
        <v>144</v>
      </c>
      <c r="M65" s="2"/>
      <c r="N65" s="26" t="s">
        <v>6</v>
      </c>
    </row>
    <row r="66" spans="1:14" ht="15" customHeight="1">
      <c r="F66" s="167"/>
      <c r="G66" s="119"/>
      <c r="H66" s="121" t="s">
        <v>8</v>
      </c>
      <c r="I66" s="2"/>
      <c r="J66" s="121" t="s">
        <v>8</v>
      </c>
      <c r="K66" s="3"/>
      <c r="L66" s="121" t="s">
        <v>8</v>
      </c>
      <c r="M66" s="2"/>
      <c r="N66" s="121" t="s">
        <v>8</v>
      </c>
    </row>
    <row r="67" spans="1:14" ht="9.9499999999999993" customHeight="1">
      <c r="A67" s="9"/>
      <c r="F67" s="19"/>
      <c r="H67" s="32"/>
      <c r="J67" s="32"/>
      <c r="L67" s="32"/>
      <c r="N67" s="32"/>
    </row>
    <row r="68" spans="1:14" ht="15" customHeight="1">
      <c r="A68" s="11" t="s">
        <v>219</v>
      </c>
      <c r="F68" s="23"/>
      <c r="H68" s="32"/>
      <c r="J68" s="32"/>
      <c r="L68" s="32"/>
      <c r="N68" s="32"/>
    </row>
    <row r="69" spans="1:14" ht="15" customHeight="1">
      <c r="B69" s="18" t="s">
        <v>228</v>
      </c>
      <c r="F69" s="20"/>
      <c r="H69" s="32"/>
      <c r="J69" s="32"/>
      <c r="L69" s="32"/>
      <c r="N69" s="32"/>
    </row>
    <row r="70" spans="1:14" ht="15" customHeight="1">
      <c r="C70" s="18" t="s">
        <v>95</v>
      </c>
      <c r="F70" s="20"/>
      <c r="H70" s="28"/>
      <c r="J70" s="28"/>
      <c r="L70" s="32"/>
      <c r="N70" s="32"/>
    </row>
    <row r="71" spans="1:14" ht="15" hidden="1" customHeight="1">
      <c r="C71" s="18" t="s">
        <v>93</v>
      </c>
      <c r="F71" s="20"/>
      <c r="H71" s="28"/>
      <c r="J71" s="28"/>
      <c r="L71" s="32"/>
      <c r="N71" s="32"/>
    </row>
    <row r="72" spans="1:14" ht="15" hidden="1" customHeight="1">
      <c r="C72" s="9"/>
      <c r="D72" s="18" t="s">
        <v>86</v>
      </c>
      <c r="E72" s="18"/>
      <c r="F72" s="20"/>
      <c r="H72" s="249" t="s">
        <v>91</v>
      </c>
      <c r="I72" s="250"/>
      <c r="J72" s="249" t="s">
        <v>91</v>
      </c>
      <c r="K72" s="250"/>
      <c r="L72" s="249" t="s">
        <v>91</v>
      </c>
      <c r="M72" s="250"/>
      <c r="N72" s="249" t="s">
        <v>91</v>
      </c>
    </row>
    <row r="73" spans="1:14" ht="15" hidden="1" customHeight="1">
      <c r="C73" s="18" t="s">
        <v>93</v>
      </c>
      <c r="D73" s="18"/>
      <c r="E73" s="18"/>
      <c r="F73" s="20"/>
      <c r="H73" s="249"/>
      <c r="I73" s="250"/>
      <c r="J73" s="249"/>
      <c r="K73" s="250"/>
      <c r="L73" s="249"/>
      <c r="M73" s="250"/>
      <c r="N73" s="249"/>
    </row>
    <row r="74" spans="1:14" ht="15" hidden="1" customHeight="1">
      <c r="C74" s="9"/>
      <c r="D74" s="18" t="s">
        <v>94</v>
      </c>
      <c r="E74" s="18"/>
      <c r="F74" s="20"/>
      <c r="H74" s="249" t="s">
        <v>91</v>
      </c>
      <c r="I74" s="250"/>
      <c r="J74" s="249" t="s">
        <v>91</v>
      </c>
      <c r="K74" s="250"/>
      <c r="L74" s="249" t="s">
        <v>91</v>
      </c>
      <c r="M74" s="250"/>
      <c r="N74" s="249" t="s">
        <v>91</v>
      </c>
    </row>
    <row r="75" spans="1:14" ht="15" hidden="1" customHeight="1">
      <c r="B75" s="18" t="s">
        <v>96</v>
      </c>
      <c r="F75" s="20"/>
      <c r="H75" s="249"/>
      <c r="I75" s="250"/>
      <c r="J75" s="249"/>
      <c r="K75" s="250"/>
      <c r="L75" s="249"/>
      <c r="M75" s="250"/>
      <c r="N75" s="249"/>
    </row>
    <row r="76" spans="1:14" ht="15" hidden="1" customHeight="1">
      <c r="B76" s="18" t="s">
        <v>72</v>
      </c>
      <c r="C76" s="18" t="s">
        <v>95</v>
      </c>
      <c r="F76" s="20"/>
      <c r="H76" s="250"/>
      <c r="I76" s="250"/>
      <c r="J76" s="250"/>
      <c r="K76" s="250"/>
      <c r="L76" s="249"/>
      <c r="M76" s="250"/>
      <c r="N76" s="249"/>
    </row>
    <row r="77" spans="1:14" ht="15" customHeight="1">
      <c r="C77" s="18" t="s">
        <v>97</v>
      </c>
      <c r="F77" s="20"/>
      <c r="H77" s="250"/>
      <c r="I77" s="250"/>
      <c r="J77" s="250"/>
      <c r="K77" s="250"/>
      <c r="L77" s="249"/>
      <c r="M77" s="250"/>
      <c r="N77" s="249"/>
    </row>
    <row r="78" spans="1:14" ht="15" customHeight="1">
      <c r="B78" s="9"/>
      <c r="C78" s="50"/>
      <c r="D78" s="9" t="s">
        <v>98</v>
      </c>
      <c r="F78" s="20"/>
      <c r="H78" s="249">
        <v>-341880</v>
      </c>
      <c r="I78" s="250"/>
      <c r="J78" s="249">
        <v>836288</v>
      </c>
      <c r="K78" s="250"/>
      <c r="L78" s="249" t="s">
        <v>91</v>
      </c>
      <c r="M78" s="250"/>
      <c r="N78" s="249" t="s">
        <v>91</v>
      </c>
    </row>
    <row r="79" spans="1:14" ht="15" customHeight="1">
      <c r="B79" s="9"/>
      <c r="C79" s="18" t="s">
        <v>229</v>
      </c>
      <c r="D79" s="9"/>
      <c r="F79" s="20"/>
      <c r="H79" s="250"/>
      <c r="I79" s="250"/>
      <c r="J79" s="250"/>
      <c r="K79" s="250"/>
      <c r="L79" s="250"/>
      <c r="M79" s="250"/>
      <c r="N79" s="250"/>
    </row>
    <row r="80" spans="1:14" ht="15" customHeight="1">
      <c r="B80" s="9"/>
      <c r="C80" s="9"/>
      <c r="D80" s="9" t="s">
        <v>230</v>
      </c>
      <c r="E80" s="9"/>
      <c r="F80" s="9"/>
      <c r="H80" s="251">
        <v>-670416</v>
      </c>
      <c r="I80" s="250"/>
      <c r="J80" s="251">
        <v>930205</v>
      </c>
      <c r="K80" s="250"/>
      <c r="L80" s="251">
        <v>-670416</v>
      </c>
      <c r="M80" s="250"/>
      <c r="N80" s="251">
        <v>930205</v>
      </c>
    </row>
    <row r="81" spans="1:14" ht="9.9499999999999993" customHeight="1">
      <c r="A81" s="18"/>
      <c r="C81" s="50"/>
      <c r="F81" s="20"/>
      <c r="H81" s="32"/>
      <c r="I81" s="13"/>
      <c r="J81" s="32"/>
      <c r="K81" s="13"/>
      <c r="L81" s="32"/>
      <c r="M81" s="13"/>
      <c r="N81" s="32"/>
    </row>
    <row r="82" spans="1:14" ht="15" customHeight="1">
      <c r="A82" s="22" t="s">
        <v>73</v>
      </c>
      <c r="C82" s="50"/>
      <c r="F82" s="20"/>
      <c r="H82" s="32"/>
      <c r="I82" s="36"/>
      <c r="J82" s="32"/>
      <c r="K82" s="36"/>
      <c r="L82" s="32"/>
      <c r="M82" s="36"/>
      <c r="N82" s="32"/>
    </row>
    <row r="83" spans="1:14" s="42" customFormat="1" ht="15" customHeight="1">
      <c r="B83" s="22" t="s">
        <v>251</v>
      </c>
      <c r="C83" s="40"/>
      <c r="D83" s="40"/>
      <c r="E83" s="40"/>
      <c r="F83" s="52"/>
      <c r="G83" s="40"/>
      <c r="H83" s="29">
        <f>SUM(H72:H80)</f>
        <v>-1012296</v>
      </c>
      <c r="I83" s="36"/>
      <c r="J83" s="29">
        <f>SUM(J72:J80)</f>
        <v>1766493</v>
      </c>
      <c r="K83" s="36"/>
      <c r="L83" s="29">
        <f>SUM(L72:L80)</f>
        <v>-670416</v>
      </c>
      <c r="M83" s="36"/>
      <c r="N83" s="29">
        <f>SUM(N72:N80)</f>
        <v>930205</v>
      </c>
    </row>
    <row r="84" spans="1:14" s="42" customFormat="1" ht="9.9499999999999993" customHeight="1">
      <c r="B84" s="22"/>
      <c r="C84" s="40"/>
      <c r="D84" s="40"/>
      <c r="E84" s="40"/>
      <c r="F84" s="52"/>
      <c r="G84" s="40"/>
      <c r="H84" s="32"/>
      <c r="I84" s="36"/>
      <c r="J84" s="32"/>
      <c r="K84" s="36"/>
      <c r="L84" s="32"/>
      <c r="M84" s="36"/>
      <c r="N84" s="32"/>
    </row>
    <row r="85" spans="1:14" s="42" customFormat="1" ht="15" customHeight="1">
      <c r="A85" s="22" t="s">
        <v>88</v>
      </c>
      <c r="B85" s="22"/>
      <c r="C85" s="40"/>
      <c r="D85" s="40"/>
      <c r="E85" s="40"/>
      <c r="F85" s="52"/>
      <c r="G85" s="40"/>
      <c r="H85" s="32"/>
      <c r="I85" s="36"/>
      <c r="J85" s="32"/>
      <c r="K85" s="36"/>
      <c r="L85" s="32"/>
      <c r="M85" s="36"/>
      <c r="N85" s="32"/>
    </row>
    <row r="86" spans="1:14" s="42" customFormat="1" ht="15" customHeight="1" thickBot="1">
      <c r="B86" s="22" t="s">
        <v>220</v>
      </c>
      <c r="C86" s="40"/>
      <c r="D86" s="40"/>
      <c r="E86" s="40"/>
      <c r="F86" s="52"/>
      <c r="G86" s="40"/>
      <c r="H86" s="45">
        <f>SUM(H50+H83)</f>
        <v>1623537540</v>
      </c>
      <c r="I86" s="36"/>
      <c r="J86" s="45">
        <f>SUM(J50+J83)</f>
        <v>2118815664</v>
      </c>
      <c r="K86" s="36"/>
      <c r="L86" s="45">
        <f>SUM(L50+L83)</f>
        <v>3114739399</v>
      </c>
      <c r="M86" s="36"/>
      <c r="N86" s="45">
        <f>SUM(N50+N83)</f>
        <v>1432140274</v>
      </c>
    </row>
    <row r="87" spans="1:14" s="42" customFormat="1" ht="15" customHeight="1" thickTop="1">
      <c r="A87" s="22"/>
      <c r="B87" s="22"/>
      <c r="C87" s="40"/>
      <c r="D87" s="40"/>
      <c r="E87" s="40"/>
      <c r="F87" s="52"/>
      <c r="G87" s="40"/>
      <c r="H87" s="43"/>
      <c r="I87" s="37"/>
      <c r="J87" s="43"/>
      <c r="K87" s="36"/>
      <c r="L87" s="43"/>
      <c r="M87" s="36"/>
      <c r="N87" s="43"/>
    </row>
    <row r="88" spans="1:14" ht="15" customHeight="1">
      <c r="A88" s="22" t="s">
        <v>74</v>
      </c>
      <c r="F88" s="23"/>
      <c r="I88" s="36"/>
      <c r="K88" s="36"/>
      <c r="M88" s="36"/>
    </row>
    <row r="89" spans="1:14" ht="15" customHeight="1">
      <c r="B89" s="18" t="s">
        <v>221</v>
      </c>
      <c r="F89" s="23"/>
      <c r="H89" s="32">
        <f>+H50-H90</f>
        <v>1553143752</v>
      </c>
      <c r="I89" s="13"/>
      <c r="J89" s="32">
        <f>+J50-J90</f>
        <v>2071320384</v>
      </c>
      <c r="K89" s="36"/>
      <c r="L89" s="32">
        <f>L50</f>
        <v>3115409815</v>
      </c>
      <c r="M89" s="13"/>
      <c r="N89" s="32">
        <f>N50</f>
        <v>1431210069</v>
      </c>
    </row>
    <row r="90" spans="1:14" ht="15" customHeight="1">
      <c r="B90" s="18" t="s">
        <v>47</v>
      </c>
      <c r="F90" s="20" t="s">
        <v>13</v>
      </c>
      <c r="H90" s="29">
        <v>71406084</v>
      </c>
      <c r="I90" s="13"/>
      <c r="J90" s="29">
        <v>45728787</v>
      </c>
      <c r="K90" s="36"/>
      <c r="L90" s="29" t="s">
        <v>91</v>
      </c>
      <c r="M90" s="13"/>
      <c r="N90" s="29" t="s">
        <v>91</v>
      </c>
    </row>
    <row r="91" spans="1:14" ht="9.9499999999999993" customHeight="1">
      <c r="A91" s="18"/>
      <c r="F91" s="20"/>
      <c r="H91" s="32"/>
      <c r="I91" s="13"/>
      <c r="J91" s="32"/>
      <c r="K91" s="13"/>
      <c r="L91" s="32"/>
      <c r="M91" s="13"/>
      <c r="N91" s="32"/>
    </row>
    <row r="92" spans="1:14" s="42" customFormat="1" ht="15" customHeight="1" thickBot="1">
      <c r="A92" s="22" t="s">
        <v>223</v>
      </c>
      <c r="B92" s="22"/>
      <c r="C92" s="40"/>
      <c r="D92" s="40"/>
      <c r="E92" s="40"/>
      <c r="F92" s="52"/>
      <c r="G92" s="40"/>
      <c r="H92" s="45">
        <f>SUM(H89:H91)</f>
        <v>1624549836</v>
      </c>
      <c r="I92" s="36"/>
      <c r="J92" s="45">
        <f>SUM(J89:J91)</f>
        <v>2117049171</v>
      </c>
      <c r="K92" s="36"/>
      <c r="L92" s="45">
        <f>SUM(L89:L91)</f>
        <v>3115409815</v>
      </c>
      <c r="M92" s="13"/>
      <c r="N92" s="45">
        <f>SUM(N89:N91)</f>
        <v>1431210069</v>
      </c>
    </row>
    <row r="93" spans="1:14" s="42" customFormat="1" ht="15" customHeight="1" thickTop="1">
      <c r="A93" s="22"/>
      <c r="B93" s="22"/>
      <c r="C93" s="40"/>
      <c r="D93" s="40"/>
      <c r="E93" s="40"/>
      <c r="F93" s="52"/>
      <c r="G93" s="40"/>
      <c r="H93" s="43"/>
      <c r="I93" s="37"/>
      <c r="J93" s="43"/>
      <c r="K93" s="36"/>
      <c r="L93" s="43"/>
      <c r="M93" s="36"/>
      <c r="N93" s="43"/>
    </row>
    <row r="94" spans="1:14" ht="15" customHeight="1">
      <c r="A94" s="109" t="s">
        <v>100</v>
      </c>
      <c r="F94" s="23"/>
      <c r="I94" s="36"/>
      <c r="K94" s="36"/>
      <c r="M94" s="36"/>
    </row>
    <row r="95" spans="1:14" ht="15" customHeight="1">
      <c r="B95" s="18" t="s">
        <v>221</v>
      </c>
      <c r="F95" s="23"/>
      <c r="H95" s="32">
        <f>+H86-H96</f>
        <v>1552131456</v>
      </c>
      <c r="I95" s="13"/>
      <c r="J95" s="32">
        <f>+J86-J96</f>
        <v>2073086877</v>
      </c>
      <c r="K95" s="36"/>
      <c r="L95" s="32">
        <f>+L86</f>
        <v>3114739399</v>
      </c>
      <c r="M95" s="13"/>
      <c r="N95" s="32">
        <f>+N86</f>
        <v>1432140274</v>
      </c>
    </row>
    <row r="96" spans="1:14" ht="15" customHeight="1">
      <c r="B96" s="18" t="s">
        <v>47</v>
      </c>
      <c r="F96" s="20" t="s">
        <v>13</v>
      </c>
      <c r="H96" s="29">
        <f>+H90</f>
        <v>71406084</v>
      </c>
      <c r="I96" s="13"/>
      <c r="J96" s="29">
        <f>+J90</f>
        <v>45728787</v>
      </c>
      <c r="K96" s="36"/>
      <c r="L96" s="29" t="s">
        <v>91</v>
      </c>
      <c r="M96" s="13"/>
      <c r="N96" s="29" t="s">
        <v>91</v>
      </c>
    </row>
    <row r="97" spans="1:14" ht="9.9499999999999993" customHeight="1">
      <c r="F97" s="20"/>
      <c r="H97" s="32"/>
      <c r="I97" s="13"/>
      <c r="J97" s="32"/>
      <c r="K97" s="36"/>
      <c r="L97" s="32"/>
      <c r="M97" s="13"/>
      <c r="N97" s="32"/>
    </row>
    <row r="98" spans="1:14" ht="15" customHeight="1">
      <c r="A98" s="252" t="s">
        <v>88</v>
      </c>
      <c r="F98" s="20"/>
      <c r="H98" s="32"/>
      <c r="I98" s="13"/>
      <c r="J98" s="32"/>
      <c r="K98" s="13"/>
      <c r="L98" s="32"/>
      <c r="M98" s="13"/>
      <c r="N98" s="32"/>
    </row>
    <row r="99" spans="1:14" s="42" customFormat="1" ht="15" customHeight="1" thickBot="1">
      <c r="B99" s="252" t="s">
        <v>220</v>
      </c>
      <c r="C99" s="40"/>
      <c r="D99" s="40"/>
      <c r="E99" s="40"/>
      <c r="F99" s="52"/>
      <c r="G99" s="40"/>
      <c r="H99" s="45">
        <f>SUM(H95:H96)</f>
        <v>1623537540</v>
      </c>
      <c r="I99" s="36"/>
      <c r="J99" s="45">
        <f>SUM(J95:J96)</f>
        <v>2118815664</v>
      </c>
      <c r="K99" s="36"/>
      <c r="L99" s="45">
        <f>SUM(L95:L98)</f>
        <v>3114739399</v>
      </c>
      <c r="M99" s="13"/>
      <c r="N99" s="45">
        <f>SUM(N95:N98)</f>
        <v>1432140274</v>
      </c>
    </row>
    <row r="100" spans="1:14" s="42" customFormat="1" ht="15" customHeight="1" thickTop="1">
      <c r="B100" s="252"/>
      <c r="C100" s="40"/>
      <c r="D100" s="40"/>
      <c r="E100" s="40"/>
      <c r="F100" s="52"/>
      <c r="G100" s="40"/>
      <c r="H100" s="32"/>
      <c r="I100" s="36"/>
      <c r="J100" s="32"/>
      <c r="K100" s="36"/>
      <c r="L100" s="32"/>
      <c r="M100" s="13"/>
      <c r="N100" s="32"/>
    </row>
    <row r="101" spans="1:14" s="42" customFormat="1" ht="15" customHeight="1">
      <c r="A101" s="252"/>
      <c r="B101" s="22"/>
      <c r="C101" s="40"/>
      <c r="D101" s="40"/>
      <c r="E101" s="40"/>
      <c r="F101" s="52"/>
      <c r="G101" s="40"/>
      <c r="H101" s="32"/>
      <c r="I101" s="12"/>
      <c r="J101" s="32"/>
      <c r="K101" s="12"/>
      <c r="L101" s="32"/>
      <c r="M101" s="1"/>
      <c r="N101" s="32"/>
    </row>
    <row r="102" spans="1:14" s="42" customFormat="1" ht="15" customHeight="1">
      <c r="A102" s="59" t="s">
        <v>75</v>
      </c>
      <c r="B102" s="53"/>
      <c r="C102" s="40"/>
      <c r="D102" s="40"/>
      <c r="E102" s="40"/>
      <c r="F102" s="52"/>
      <c r="G102" s="40"/>
      <c r="H102" s="32"/>
      <c r="I102" s="12"/>
      <c r="J102" s="32"/>
      <c r="K102" s="12"/>
      <c r="L102" s="32"/>
      <c r="M102" s="12"/>
      <c r="N102" s="32"/>
    </row>
    <row r="103" spans="1:14" s="42" customFormat="1" ht="9.9499999999999993" customHeight="1">
      <c r="A103" s="59"/>
      <c r="B103" s="53"/>
      <c r="C103" s="40"/>
      <c r="D103" s="40"/>
      <c r="E103" s="40"/>
      <c r="F103" s="52"/>
      <c r="G103" s="40"/>
      <c r="H103" s="32"/>
      <c r="I103" s="12"/>
      <c r="J103" s="32"/>
      <c r="K103" s="12"/>
      <c r="L103" s="32"/>
      <c r="M103" s="12"/>
      <c r="N103" s="32"/>
    </row>
    <row r="104" spans="1:14" s="42" customFormat="1" ht="15" customHeight="1" thickBot="1">
      <c r="A104" s="53"/>
      <c r="B104" s="53" t="s">
        <v>76</v>
      </c>
      <c r="C104" s="53"/>
      <c r="D104" s="17"/>
      <c r="E104" s="17"/>
      <c r="F104" s="23"/>
      <c r="G104" s="40"/>
      <c r="H104" s="223">
        <v>0.16</v>
      </c>
      <c r="I104" s="54"/>
      <c r="J104" s="223">
        <v>0.21299999999999999</v>
      </c>
      <c r="K104" s="54"/>
      <c r="L104" s="223">
        <v>0.32100000000000001</v>
      </c>
      <c r="M104" s="54"/>
      <c r="N104" s="223">
        <v>0.14699999999999999</v>
      </c>
    </row>
    <row r="105" spans="1:14" ht="15" customHeight="1" thickTop="1">
      <c r="A105" s="53"/>
      <c r="B105" s="53"/>
      <c r="F105" s="23"/>
      <c r="H105" s="32"/>
      <c r="I105" s="1"/>
      <c r="J105" s="32"/>
      <c r="K105" s="1"/>
      <c r="L105" s="32"/>
      <c r="M105" s="1"/>
      <c r="N105" s="32"/>
    </row>
    <row r="106" spans="1:14" ht="15" customHeight="1">
      <c r="A106" s="53"/>
      <c r="B106" s="53"/>
      <c r="F106" s="23"/>
      <c r="H106" s="32"/>
      <c r="I106" s="1"/>
      <c r="J106" s="32"/>
      <c r="K106" s="1"/>
      <c r="L106" s="32"/>
      <c r="M106" s="1"/>
      <c r="N106" s="32"/>
    </row>
    <row r="107" spans="1:14" ht="15" customHeight="1">
      <c r="A107" s="53"/>
      <c r="B107" s="53"/>
      <c r="F107" s="23"/>
      <c r="H107" s="32"/>
      <c r="I107" s="1"/>
      <c r="J107" s="32"/>
      <c r="K107" s="1"/>
      <c r="L107" s="32"/>
      <c r="M107" s="1"/>
      <c r="N107" s="32"/>
    </row>
    <row r="108" spans="1:14" ht="15" customHeight="1">
      <c r="A108" s="53"/>
      <c r="B108" s="53"/>
      <c r="F108" s="23"/>
      <c r="H108" s="32"/>
      <c r="I108" s="1"/>
      <c r="J108" s="32"/>
      <c r="K108" s="1"/>
      <c r="L108" s="32"/>
      <c r="M108" s="1"/>
      <c r="N108" s="32"/>
    </row>
    <row r="109" spans="1:14" ht="15" customHeight="1">
      <c r="A109" s="53"/>
      <c r="B109" s="53"/>
      <c r="F109" s="23"/>
      <c r="H109" s="32"/>
      <c r="I109" s="1"/>
      <c r="J109" s="32"/>
      <c r="K109" s="1"/>
      <c r="L109" s="32"/>
      <c r="M109" s="1"/>
      <c r="N109" s="32"/>
    </row>
    <row r="110" spans="1:14" ht="15" customHeight="1">
      <c r="A110" s="53"/>
      <c r="B110" s="53"/>
      <c r="F110" s="23"/>
      <c r="H110" s="32"/>
      <c r="I110" s="1"/>
      <c r="J110" s="32"/>
      <c r="K110" s="1"/>
      <c r="L110" s="32"/>
      <c r="M110" s="1"/>
      <c r="N110" s="32"/>
    </row>
    <row r="111" spans="1:14" ht="15" customHeight="1">
      <c r="A111" s="53"/>
      <c r="B111" s="53"/>
      <c r="F111" s="23"/>
      <c r="H111" s="32"/>
      <c r="I111" s="1"/>
      <c r="J111" s="32"/>
      <c r="K111" s="1"/>
      <c r="L111" s="32"/>
      <c r="M111" s="1"/>
      <c r="N111" s="32"/>
    </row>
    <row r="112" spans="1:14" ht="15" customHeight="1">
      <c r="A112" s="53"/>
      <c r="B112" s="53"/>
      <c r="F112" s="23"/>
      <c r="H112" s="32"/>
      <c r="I112" s="1"/>
      <c r="J112" s="32"/>
      <c r="K112" s="1"/>
      <c r="L112" s="32"/>
      <c r="M112" s="1"/>
      <c r="N112" s="32"/>
    </row>
    <row r="113" spans="1:218" ht="15" customHeight="1">
      <c r="A113" s="53"/>
      <c r="B113" s="53"/>
      <c r="F113" s="23"/>
      <c r="H113" s="32"/>
      <c r="I113" s="1"/>
      <c r="J113" s="32"/>
      <c r="K113" s="1"/>
      <c r="L113" s="32"/>
      <c r="M113" s="1"/>
      <c r="N113" s="32"/>
    </row>
    <row r="114" spans="1:218" ht="15" customHeight="1">
      <c r="A114" s="53"/>
      <c r="B114" s="53"/>
      <c r="F114" s="23"/>
      <c r="H114" s="32"/>
      <c r="I114" s="1"/>
      <c r="J114" s="32"/>
      <c r="K114" s="1"/>
      <c r="L114" s="32"/>
      <c r="M114" s="1"/>
      <c r="N114" s="32"/>
    </row>
    <row r="115" spans="1:218" ht="15" customHeight="1">
      <c r="A115" s="53"/>
      <c r="B115" s="53"/>
      <c r="F115" s="23"/>
      <c r="H115" s="32"/>
      <c r="I115" s="1"/>
      <c r="J115" s="32"/>
      <c r="K115" s="1"/>
      <c r="L115" s="32"/>
      <c r="M115" s="1"/>
      <c r="N115" s="32"/>
    </row>
    <row r="116" spans="1:218" ht="15" customHeight="1">
      <c r="A116" s="53"/>
      <c r="B116" s="53"/>
      <c r="F116" s="23"/>
      <c r="H116" s="32"/>
      <c r="I116" s="1"/>
      <c r="J116" s="32"/>
      <c r="K116" s="1"/>
      <c r="L116" s="32"/>
      <c r="M116" s="1"/>
      <c r="N116" s="32"/>
    </row>
    <row r="117" spans="1:218" ht="20.25" customHeight="1">
      <c r="A117" s="53"/>
      <c r="B117" s="53"/>
      <c r="F117" s="23"/>
      <c r="H117" s="32"/>
      <c r="I117" s="1"/>
      <c r="J117" s="32"/>
      <c r="K117" s="1"/>
      <c r="L117" s="32"/>
      <c r="M117" s="1"/>
      <c r="N117" s="32"/>
    </row>
    <row r="118" spans="1:218" s="25" customFormat="1" ht="20.100000000000001" customHeight="1">
      <c r="A118" s="6" t="str">
        <f>A56</f>
        <v>The condensed notes to the interim financial information are an integral part of these interim financial information.</v>
      </c>
      <c r="B118" s="6"/>
      <c r="C118" s="7"/>
      <c r="D118" s="7"/>
      <c r="E118" s="7"/>
      <c r="F118" s="47"/>
      <c r="G118" s="7"/>
      <c r="H118" s="29"/>
      <c r="I118" s="48"/>
      <c r="J118" s="29"/>
      <c r="K118" s="8"/>
      <c r="L118" s="29"/>
      <c r="M118" s="49"/>
      <c r="N118" s="29"/>
      <c r="O118" s="14"/>
      <c r="P118" s="24"/>
      <c r="Q118" s="57"/>
      <c r="R118" s="1"/>
      <c r="S118" s="14"/>
      <c r="T118" s="14"/>
      <c r="U118" s="24"/>
      <c r="V118" s="24"/>
      <c r="W118" s="24"/>
      <c r="X118" s="56"/>
      <c r="Y118" s="24"/>
      <c r="Z118" s="1"/>
      <c r="AA118" s="55"/>
      <c r="AB118" s="1"/>
      <c r="AC118" s="1"/>
      <c r="AD118" s="1"/>
      <c r="AE118" s="57"/>
      <c r="AF118" s="1"/>
      <c r="AG118" s="14"/>
      <c r="AH118" s="14"/>
      <c r="AI118" s="24"/>
      <c r="AJ118" s="24"/>
      <c r="AK118" s="24"/>
      <c r="AL118" s="56"/>
      <c r="AM118" s="24"/>
      <c r="AN118" s="1"/>
      <c r="AO118" s="55"/>
      <c r="AP118" s="1"/>
      <c r="AQ118" s="1"/>
      <c r="AR118" s="1"/>
      <c r="AS118" s="57"/>
      <c r="AT118" s="1"/>
      <c r="AU118" s="14"/>
      <c r="AV118" s="14"/>
      <c r="AW118" s="24"/>
      <c r="AX118" s="24"/>
      <c r="AY118" s="24"/>
      <c r="AZ118" s="56"/>
      <c r="BA118" s="24"/>
      <c r="BB118" s="1"/>
      <c r="BC118" s="55"/>
      <c r="BD118" s="1"/>
      <c r="BE118" s="1"/>
      <c r="BF118" s="1"/>
      <c r="BG118" s="57"/>
      <c r="BH118" s="1"/>
      <c r="BI118" s="14"/>
      <c r="BJ118" s="14"/>
      <c r="BK118" s="24"/>
      <c r="BL118" s="24"/>
      <c r="BM118" s="24"/>
      <c r="BN118" s="56"/>
      <c r="BO118" s="24"/>
      <c r="BP118" s="1"/>
      <c r="BQ118" s="55"/>
      <c r="BR118" s="1"/>
      <c r="BS118" s="1"/>
      <c r="BT118" s="1"/>
      <c r="BU118" s="57"/>
      <c r="BV118" s="1"/>
      <c r="BW118" s="14"/>
      <c r="BX118" s="14"/>
      <c r="BY118" s="24"/>
      <c r="BZ118" s="24"/>
      <c r="CA118" s="24"/>
      <c r="CB118" s="56"/>
      <c r="CC118" s="24"/>
      <c r="CD118" s="1"/>
      <c r="CE118" s="55"/>
      <c r="CF118" s="1"/>
      <c r="CG118" s="1"/>
      <c r="CH118" s="1"/>
      <c r="CI118" s="57"/>
      <c r="CJ118" s="1"/>
      <c r="CK118" s="14"/>
      <c r="CL118" s="14"/>
      <c r="CM118" s="24"/>
      <c r="CN118" s="24"/>
      <c r="CO118" s="24"/>
      <c r="CP118" s="56"/>
      <c r="CQ118" s="24"/>
      <c r="CR118" s="1"/>
      <c r="CS118" s="55"/>
      <c r="CT118" s="1"/>
      <c r="CU118" s="1"/>
      <c r="CV118" s="1"/>
      <c r="CW118" s="57"/>
      <c r="CX118" s="1"/>
      <c r="CY118" s="14"/>
      <c r="CZ118" s="14"/>
      <c r="DA118" s="24"/>
      <c r="DB118" s="24"/>
      <c r="DC118" s="24"/>
      <c r="DD118" s="56"/>
      <c r="DE118" s="24"/>
      <c r="DF118" s="1"/>
      <c r="DG118" s="55"/>
      <c r="DH118" s="1"/>
      <c r="DI118" s="1"/>
      <c r="DJ118" s="1"/>
      <c r="DK118" s="57"/>
      <c r="DL118" s="1"/>
      <c r="DM118" s="14"/>
      <c r="DN118" s="14"/>
      <c r="DO118" s="24"/>
      <c r="DP118" s="24"/>
      <c r="DQ118" s="24"/>
      <c r="DR118" s="56"/>
      <c r="DS118" s="24"/>
      <c r="DT118" s="1"/>
      <c r="DU118" s="55"/>
      <c r="DV118" s="1"/>
      <c r="DW118" s="1"/>
      <c r="DX118" s="1"/>
      <c r="DY118" s="57"/>
      <c r="DZ118" s="1"/>
      <c r="EA118" s="14"/>
      <c r="EB118" s="14"/>
      <c r="EC118" s="24"/>
      <c r="ED118" s="24"/>
      <c r="EE118" s="24"/>
      <c r="EF118" s="56"/>
      <c r="EG118" s="24"/>
      <c r="EH118" s="1"/>
      <c r="EI118" s="55"/>
      <c r="EJ118" s="1"/>
      <c r="EK118" s="1"/>
      <c r="EL118" s="1"/>
      <c r="EM118" s="57"/>
      <c r="EN118" s="1"/>
      <c r="EO118" s="14"/>
      <c r="EP118" s="14"/>
      <c r="EQ118" s="24"/>
      <c r="ER118" s="24"/>
      <c r="ES118" s="24"/>
      <c r="ET118" s="56"/>
      <c r="EU118" s="24"/>
      <c r="EV118" s="1"/>
      <c r="EW118" s="55"/>
      <c r="EX118" s="1"/>
      <c r="EY118" s="1"/>
      <c r="EZ118" s="1"/>
      <c r="FA118" s="57"/>
      <c r="FB118" s="1"/>
      <c r="FC118" s="14"/>
      <c r="FD118" s="14"/>
      <c r="FE118" s="24"/>
      <c r="FF118" s="24"/>
      <c r="FG118" s="24"/>
      <c r="FH118" s="56"/>
      <c r="FI118" s="24"/>
      <c r="FJ118" s="1"/>
      <c r="FK118" s="55"/>
      <c r="FL118" s="1"/>
      <c r="FM118" s="1"/>
      <c r="FN118" s="1"/>
      <c r="FO118" s="57"/>
      <c r="FP118" s="1"/>
      <c r="FQ118" s="14"/>
      <c r="FR118" s="14"/>
      <c r="FS118" s="24"/>
      <c r="FT118" s="24"/>
      <c r="FU118" s="24"/>
      <c r="FV118" s="56"/>
      <c r="FW118" s="24"/>
      <c r="FX118" s="1"/>
      <c r="FY118" s="55"/>
      <c r="FZ118" s="1"/>
      <c r="GA118" s="1"/>
      <c r="GB118" s="1"/>
      <c r="GC118" s="57"/>
      <c r="GD118" s="1"/>
      <c r="GE118" s="14"/>
      <c r="GF118" s="14"/>
      <c r="GG118" s="24"/>
      <c r="GH118" s="24"/>
      <c r="GI118" s="24"/>
      <c r="GJ118" s="56"/>
      <c r="GK118" s="24"/>
      <c r="GL118" s="1"/>
      <c r="GM118" s="55"/>
      <c r="GN118" s="1"/>
      <c r="GO118" s="1"/>
      <c r="GP118" s="1"/>
      <c r="GQ118" s="57"/>
      <c r="GR118" s="1"/>
      <c r="GS118" s="14"/>
      <c r="GT118" s="14"/>
      <c r="GU118" s="24"/>
      <c r="GV118" s="24"/>
      <c r="GW118" s="24"/>
      <c r="GX118" s="56"/>
      <c r="GY118" s="24"/>
      <c r="GZ118" s="1"/>
      <c r="HA118" s="55"/>
      <c r="HB118" s="1"/>
      <c r="HC118" s="1"/>
      <c r="HD118" s="1"/>
      <c r="HE118" s="57"/>
      <c r="HF118" s="1"/>
      <c r="HG118" s="14"/>
      <c r="HH118" s="14"/>
      <c r="HI118" s="24"/>
      <c r="HJ118" s="24"/>
    </row>
    <row r="119" spans="1:218" s="25" customFormat="1" ht="15.95" customHeight="1">
      <c r="A119" s="58"/>
      <c r="B119" s="58"/>
      <c r="C119" s="24"/>
      <c r="D119" s="24"/>
      <c r="E119" s="24"/>
      <c r="F119" s="56"/>
      <c r="G119" s="24"/>
      <c r="H119" s="32"/>
      <c r="I119" s="55"/>
      <c r="J119" s="32"/>
      <c r="K119" s="55"/>
      <c r="L119" s="32"/>
      <c r="M119" s="55"/>
      <c r="N119" s="32">
        <v>8</v>
      </c>
    </row>
    <row r="120" spans="1:218" ht="15.95" customHeight="1">
      <c r="A120" s="53"/>
      <c r="B120" s="53"/>
      <c r="F120" s="23"/>
      <c r="H120" s="32"/>
      <c r="I120" s="55"/>
      <c r="J120" s="32"/>
      <c r="K120" s="55"/>
      <c r="L120" s="32"/>
      <c r="M120" s="55"/>
      <c r="N120" s="32"/>
    </row>
    <row r="121" spans="1:218" ht="15.95" customHeight="1">
      <c r="A121" s="53"/>
      <c r="B121" s="53"/>
      <c r="F121" s="23"/>
      <c r="H121" s="32"/>
      <c r="I121" s="55"/>
      <c r="J121" s="32"/>
      <c r="K121" s="55"/>
      <c r="L121" s="32"/>
      <c r="M121" s="55"/>
      <c r="N121" s="32"/>
    </row>
    <row r="127" spans="1:218" ht="15.95" customHeight="1">
      <c r="A127" s="18"/>
    </row>
    <row r="128" spans="1:218" ht="15.95" customHeight="1">
      <c r="A128" s="18"/>
      <c r="L128" s="255"/>
      <c r="N128" s="255"/>
    </row>
    <row r="129" spans="1:14" ht="15.95" customHeight="1">
      <c r="A129" s="18"/>
      <c r="L129" s="255"/>
      <c r="N129" s="255"/>
    </row>
    <row r="130" spans="1:14" ht="15.95" customHeight="1">
      <c r="A130" s="18"/>
      <c r="L130" s="256"/>
      <c r="N130" s="256"/>
    </row>
    <row r="131" spans="1:14" ht="15.95" customHeight="1">
      <c r="A131" s="18"/>
      <c r="B131" s="17"/>
      <c r="L131" s="256"/>
      <c r="N131" s="256"/>
    </row>
    <row r="132" spans="1:14" ht="15.95" customHeight="1">
      <c r="A132" s="18"/>
      <c r="L132" s="255"/>
      <c r="N132" s="255"/>
    </row>
    <row r="133" spans="1:14" ht="15.95" customHeight="1">
      <c r="A133" s="18"/>
      <c r="B133" s="17"/>
      <c r="L133" s="256"/>
      <c r="N133" s="256"/>
    </row>
    <row r="134" spans="1:14" ht="15.95" customHeight="1">
      <c r="A134" s="18"/>
      <c r="L134" s="256"/>
      <c r="N134" s="256"/>
    </row>
    <row r="135" spans="1:14" ht="15.95" customHeight="1">
      <c r="A135" s="18"/>
      <c r="L135" s="255"/>
      <c r="N135" s="255"/>
    </row>
    <row r="136" spans="1:14" ht="15.95" customHeight="1">
      <c r="A136" s="18"/>
    </row>
    <row r="137" spans="1:14" ht="15.95" customHeight="1">
      <c r="A137" s="18"/>
      <c r="B137" s="17"/>
    </row>
  </sheetData>
  <mergeCells count="4">
    <mergeCell ref="H6:J6"/>
    <mergeCell ref="L6:N6"/>
    <mergeCell ref="H63:J63"/>
    <mergeCell ref="L63:N63"/>
  </mergeCells>
  <pageMargins left="0.9" right="0.5" top="0.5" bottom="0.4" header="0.49" footer="0.4"/>
  <pageSetup paperSize="9" firstPageNumber="5" fitToHeight="0" orientation="portrait" blackAndWhite="1" useFirstPageNumber="1" horizontalDpi="1200" verticalDpi="1200" r:id="rId1"/>
  <rowBreaks count="1" manualBreakCount="1">
    <brk id="57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AA46"/>
  <sheetViews>
    <sheetView topLeftCell="A31" zoomScaleNormal="100" workbookViewId="0">
      <selection activeCell="S13" sqref="S13"/>
    </sheetView>
  </sheetViews>
  <sheetFormatPr defaultRowHeight="14.1" customHeight="1"/>
  <cols>
    <col min="1" max="3" width="1.83203125" style="281" customWidth="1"/>
    <col min="4" max="4" width="32.33203125" style="281" customWidth="1"/>
    <col min="5" max="5" width="6" style="281" customWidth="1"/>
    <col min="6" max="6" width="0.6640625" style="281" customWidth="1"/>
    <col min="7" max="7" width="13.83203125" style="282" customWidth="1"/>
    <col min="8" max="8" width="0.6640625" style="281" customWidth="1"/>
    <col min="9" max="9" width="13.83203125" style="282" customWidth="1"/>
    <col min="10" max="10" width="0.6640625" style="281" customWidth="1"/>
    <col min="11" max="11" width="13.83203125" style="283" customWidth="1"/>
    <col min="12" max="12" width="0.6640625" style="281" customWidth="1"/>
    <col min="13" max="13" width="15.33203125" style="283" bestFit="1" customWidth="1"/>
    <col min="14" max="14" width="0.6640625" style="281" customWidth="1"/>
    <col min="15" max="15" width="13.83203125" style="283" customWidth="1"/>
    <col min="16" max="16" width="0.6640625" style="281" customWidth="1"/>
    <col min="17" max="17" width="14.83203125" style="283" customWidth="1"/>
    <col min="18" max="18" width="0.6640625" style="281" customWidth="1"/>
    <col min="19" max="19" width="14.83203125" style="283" customWidth="1"/>
    <col min="20" max="20" width="0.6640625" style="281" customWidth="1"/>
    <col min="21" max="21" width="15.33203125" style="283" bestFit="1" customWidth="1"/>
    <col min="22" max="22" width="0.6640625" style="281" customWidth="1"/>
    <col min="23" max="23" width="13.83203125" style="283" customWidth="1"/>
    <col min="24" max="24" width="0.6640625" style="281" customWidth="1"/>
    <col min="25" max="25" width="15.83203125" style="283" customWidth="1"/>
    <col min="26" max="26" width="20.6640625" style="284" bestFit="1" customWidth="1"/>
    <col min="27" max="27" width="20.33203125" style="281" customWidth="1"/>
    <col min="28" max="16384" width="9.33203125" style="281"/>
  </cols>
  <sheetData>
    <row r="1" spans="1:27" ht="15" customHeight="1">
      <c r="A1" s="80" t="str">
        <f>'10company'!A1</f>
        <v>Hemaraj Land and Development Public Company Limited</v>
      </c>
      <c r="B1" s="81"/>
      <c r="C1" s="81"/>
    </row>
    <row r="2" spans="1:27" ht="15" customHeight="1">
      <c r="A2" s="285" t="s">
        <v>254</v>
      </c>
      <c r="B2" s="286"/>
      <c r="C2" s="286"/>
    </row>
    <row r="3" spans="1:27" ht="15" customHeight="1">
      <c r="A3" s="287" t="str">
        <f>'7-8-PL(9Mth)'!A60</f>
        <v>For the nine-month period ended 30 September 2016</v>
      </c>
      <c r="B3" s="288"/>
      <c r="C3" s="288"/>
      <c r="D3" s="289"/>
      <c r="E3" s="289"/>
      <c r="F3" s="289"/>
      <c r="G3" s="290"/>
      <c r="H3" s="289"/>
      <c r="I3" s="290"/>
      <c r="J3" s="289"/>
      <c r="K3" s="291"/>
      <c r="L3" s="289"/>
      <c r="M3" s="291"/>
      <c r="N3" s="289"/>
      <c r="O3" s="291"/>
      <c r="P3" s="289"/>
      <c r="Q3" s="291"/>
      <c r="R3" s="289"/>
      <c r="S3" s="291"/>
      <c r="T3" s="289"/>
      <c r="U3" s="291"/>
      <c r="V3" s="289"/>
      <c r="W3" s="291"/>
      <c r="X3" s="289"/>
      <c r="Y3" s="291"/>
    </row>
    <row r="4" spans="1:27" ht="15" customHeight="1"/>
    <row r="5" spans="1:27" ht="15" customHeight="1"/>
    <row r="6" spans="1:27" s="265" customFormat="1" ht="15" customHeight="1">
      <c r="A6" s="263"/>
      <c r="B6" s="263"/>
      <c r="C6" s="263"/>
      <c r="D6" s="263"/>
      <c r="E6" s="264"/>
      <c r="F6" s="263"/>
      <c r="G6" s="323" t="s">
        <v>0</v>
      </c>
      <c r="H6" s="323"/>
      <c r="I6" s="323"/>
      <c r="J6" s="323"/>
      <c r="K6" s="323"/>
      <c r="L6" s="323"/>
      <c r="M6" s="323"/>
      <c r="N6" s="323"/>
      <c r="O6" s="323"/>
      <c r="P6" s="323"/>
      <c r="Q6" s="323"/>
      <c r="R6" s="323"/>
      <c r="S6" s="323"/>
      <c r="T6" s="323"/>
      <c r="U6" s="323"/>
      <c r="V6" s="323"/>
      <c r="W6" s="323"/>
      <c r="X6" s="323"/>
      <c r="Y6" s="323"/>
      <c r="Z6" s="280"/>
    </row>
    <row r="7" spans="1:27" s="270" customFormat="1" ht="15" customHeight="1">
      <c r="A7" s="266"/>
      <c r="B7" s="266"/>
      <c r="C7" s="267"/>
      <c r="D7" s="267"/>
      <c r="E7" s="268"/>
      <c r="F7" s="267"/>
      <c r="G7" s="324" t="s">
        <v>246</v>
      </c>
      <c r="H7" s="324"/>
      <c r="I7" s="324"/>
      <c r="J7" s="324"/>
      <c r="K7" s="324"/>
      <c r="L7" s="324"/>
      <c r="M7" s="324"/>
      <c r="N7" s="324"/>
      <c r="O7" s="324"/>
      <c r="P7" s="324"/>
      <c r="Q7" s="324"/>
      <c r="R7" s="324"/>
      <c r="S7" s="324"/>
      <c r="T7" s="324"/>
      <c r="U7" s="324"/>
      <c r="V7" s="269"/>
      <c r="W7" s="269"/>
      <c r="X7" s="269"/>
      <c r="Y7" s="269"/>
      <c r="Z7" s="278"/>
    </row>
    <row r="8" spans="1:27" s="270" customFormat="1" ht="15" customHeight="1">
      <c r="A8" s="266"/>
      <c r="B8" s="266"/>
      <c r="C8" s="267"/>
      <c r="D8" s="267"/>
      <c r="E8" s="268"/>
      <c r="F8" s="267"/>
      <c r="G8" s="269"/>
      <c r="H8" s="269"/>
      <c r="I8" s="269"/>
      <c r="J8" s="269"/>
      <c r="K8" s="269"/>
      <c r="L8" s="269"/>
      <c r="M8" s="269"/>
      <c r="N8" s="269"/>
      <c r="O8" s="324" t="s">
        <v>45</v>
      </c>
      <c r="P8" s="324"/>
      <c r="Q8" s="324"/>
      <c r="R8" s="324"/>
      <c r="S8" s="324"/>
      <c r="T8" s="269"/>
      <c r="U8" s="269"/>
      <c r="V8" s="269"/>
      <c r="W8" s="269"/>
      <c r="X8" s="269"/>
      <c r="Y8" s="269"/>
      <c r="Z8" s="278"/>
    </row>
    <row r="9" spans="1:27" s="270" customFormat="1" ht="15" customHeight="1">
      <c r="A9" s="266"/>
      <c r="B9" s="266"/>
      <c r="C9" s="267"/>
      <c r="D9" s="267"/>
      <c r="E9" s="268"/>
      <c r="F9" s="267"/>
      <c r="G9" s="269"/>
      <c r="H9" s="269"/>
      <c r="I9" s="269"/>
      <c r="J9" s="269"/>
      <c r="K9" s="269"/>
      <c r="L9" s="269"/>
      <c r="M9" s="269"/>
      <c r="N9" s="269"/>
      <c r="O9" s="269" t="s">
        <v>231</v>
      </c>
      <c r="P9" s="271"/>
      <c r="Q9" s="271"/>
      <c r="R9" s="271"/>
      <c r="S9" s="269"/>
      <c r="T9" s="269"/>
      <c r="U9" s="269"/>
      <c r="V9" s="269"/>
      <c r="W9" s="269"/>
      <c r="X9" s="269"/>
      <c r="Y9" s="269"/>
      <c r="Z9" s="278"/>
    </row>
    <row r="10" spans="1:27" s="270" customFormat="1" ht="15" customHeight="1">
      <c r="A10" s="266"/>
      <c r="B10" s="266"/>
      <c r="C10" s="267"/>
      <c r="D10" s="267"/>
      <c r="E10" s="268"/>
      <c r="F10" s="267"/>
      <c r="G10" s="272"/>
      <c r="H10" s="272"/>
      <c r="I10" s="272" t="s">
        <v>232</v>
      </c>
      <c r="J10" s="272"/>
      <c r="K10" s="272"/>
      <c r="L10" s="272"/>
      <c r="M10" s="272"/>
      <c r="N10" s="272"/>
      <c r="O10" s="269" t="s">
        <v>98</v>
      </c>
      <c r="P10" s="272"/>
      <c r="Q10" s="272" t="s">
        <v>233</v>
      </c>
      <c r="R10" s="272"/>
      <c r="S10" s="272"/>
      <c r="T10" s="272"/>
      <c r="V10" s="272"/>
      <c r="W10" s="272"/>
      <c r="X10" s="272"/>
      <c r="Y10" s="272"/>
      <c r="Z10" s="278"/>
    </row>
    <row r="11" spans="1:27" s="270" customFormat="1" ht="15" customHeight="1">
      <c r="A11" s="266"/>
      <c r="B11" s="266"/>
      <c r="C11" s="267"/>
      <c r="D11" s="267"/>
      <c r="E11" s="268"/>
      <c r="F11" s="267"/>
      <c r="G11" s="272" t="s">
        <v>78</v>
      </c>
      <c r="H11" s="272"/>
      <c r="I11" s="269" t="s">
        <v>80</v>
      </c>
      <c r="J11" s="272"/>
      <c r="K11" s="322" t="s">
        <v>234</v>
      </c>
      <c r="L11" s="322"/>
      <c r="M11" s="322"/>
      <c r="N11" s="272"/>
      <c r="O11" s="269" t="s">
        <v>235</v>
      </c>
      <c r="P11" s="272"/>
      <c r="Q11" s="272" t="s">
        <v>236</v>
      </c>
      <c r="R11" s="272"/>
      <c r="S11" s="272" t="s">
        <v>79</v>
      </c>
      <c r="T11" s="272"/>
      <c r="U11" s="272" t="s">
        <v>79</v>
      </c>
      <c r="V11" s="272"/>
      <c r="W11" s="272"/>
      <c r="X11" s="272"/>
      <c r="Y11" s="272"/>
      <c r="Z11" s="278"/>
    </row>
    <row r="12" spans="1:27" s="270" customFormat="1" ht="15" customHeight="1">
      <c r="A12" s="266"/>
      <c r="B12" s="266"/>
      <c r="C12" s="267"/>
      <c r="D12" s="267"/>
      <c r="E12" s="268"/>
      <c r="F12" s="267"/>
      <c r="G12" s="272" t="s">
        <v>80</v>
      </c>
      <c r="H12" s="272"/>
      <c r="I12" s="269" t="s">
        <v>237</v>
      </c>
      <c r="J12" s="272"/>
      <c r="K12" s="272" t="s">
        <v>238</v>
      </c>
      <c r="L12" s="272"/>
      <c r="M12" s="272"/>
      <c r="N12" s="272"/>
      <c r="O12" s="269" t="s">
        <v>106</v>
      </c>
      <c r="P12" s="272"/>
      <c r="Q12" s="272" t="s">
        <v>104</v>
      </c>
      <c r="R12" s="272"/>
      <c r="S12" s="272" t="s">
        <v>239</v>
      </c>
      <c r="T12" s="272"/>
      <c r="U12" s="272" t="s">
        <v>279</v>
      </c>
      <c r="V12" s="272"/>
      <c r="W12" s="272" t="s">
        <v>90</v>
      </c>
      <c r="X12" s="272"/>
      <c r="Y12" s="272" t="s">
        <v>79</v>
      </c>
      <c r="Z12" s="278"/>
    </row>
    <row r="13" spans="1:27" s="270" customFormat="1" ht="15" customHeight="1">
      <c r="A13" s="266"/>
      <c r="B13" s="266"/>
      <c r="C13" s="267"/>
      <c r="D13" s="267"/>
      <c r="E13" s="268"/>
      <c r="F13" s="267"/>
      <c r="G13" s="269" t="s">
        <v>84</v>
      </c>
      <c r="H13" s="269"/>
      <c r="I13" s="269" t="s">
        <v>240</v>
      </c>
      <c r="J13" s="269"/>
      <c r="K13" s="269" t="s">
        <v>241</v>
      </c>
      <c r="L13" s="269"/>
      <c r="M13" s="269" t="s">
        <v>44</v>
      </c>
      <c r="N13" s="269"/>
      <c r="O13" s="269" t="s">
        <v>242</v>
      </c>
      <c r="P13" s="269"/>
      <c r="Q13" s="269" t="s">
        <v>243</v>
      </c>
      <c r="R13" s="269"/>
      <c r="S13" s="269" t="s">
        <v>103</v>
      </c>
      <c r="T13" s="269"/>
      <c r="U13" s="269" t="s">
        <v>280</v>
      </c>
      <c r="V13" s="269"/>
      <c r="W13" s="269" t="s">
        <v>244</v>
      </c>
      <c r="X13" s="269"/>
      <c r="Y13" s="269" t="s">
        <v>245</v>
      </c>
      <c r="Z13" s="278"/>
    </row>
    <row r="14" spans="1:27" s="274" customFormat="1" ht="15" customHeight="1">
      <c r="A14" s="273"/>
      <c r="B14" s="273"/>
      <c r="E14" s="275" t="s">
        <v>252</v>
      </c>
      <c r="G14" s="276" t="s">
        <v>8</v>
      </c>
      <c r="H14" s="277"/>
      <c r="I14" s="276" t="s">
        <v>8</v>
      </c>
      <c r="J14" s="277"/>
      <c r="K14" s="276" t="s">
        <v>8</v>
      </c>
      <c r="L14" s="277"/>
      <c r="M14" s="276" t="s">
        <v>8</v>
      </c>
      <c r="N14" s="277"/>
      <c r="O14" s="276" t="s">
        <v>8</v>
      </c>
      <c r="P14" s="277"/>
      <c r="Q14" s="276" t="s">
        <v>8</v>
      </c>
      <c r="R14" s="277"/>
      <c r="S14" s="276" t="s">
        <v>8</v>
      </c>
      <c r="T14" s="277"/>
      <c r="U14" s="276" t="s">
        <v>8</v>
      </c>
      <c r="V14" s="277"/>
      <c r="W14" s="276" t="s">
        <v>8</v>
      </c>
      <c r="X14" s="277"/>
      <c r="Y14" s="276" t="s">
        <v>8</v>
      </c>
      <c r="Z14" s="279"/>
    </row>
    <row r="15" spans="1:27" s="67" customFormat="1" ht="15" customHeight="1">
      <c r="G15" s="78"/>
      <c r="H15" s="69"/>
      <c r="I15" s="78"/>
      <c r="J15" s="69"/>
      <c r="K15" s="68"/>
      <c r="L15" s="66"/>
      <c r="M15" s="68"/>
      <c r="N15" s="69"/>
      <c r="O15" s="68"/>
      <c r="P15" s="69"/>
      <c r="Q15" s="68"/>
      <c r="R15" s="69"/>
      <c r="S15" s="68"/>
      <c r="T15" s="69"/>
      <c r="U15" s="68"/>
      <c r="V15" s="69"/>
      <c r="W15" s="68"/>
      <c r="X15" s="69"/>
      <c r="Y15" s="68"/>
      <c r="Z15" s="64"/>
      <c r="AA15" s="64"/>
    </row>
    <row r="16" spans="1:27" s="67" customFormat="1" ht="15" customHeight="1">
      <c r="A16" s="285" t="s">
        <v>274</v>
      </c>
      <c r="E16" s="259"/>
      <c r="G16" s="282">
        <v>3882074476</v>
      </c>
      <c r="H16" s="283"/>
      <c r="I16" s="282">
        <v>438704620</v>
      </c>
      <c r="J16" s="283"/>
      <c r="K16" s="282">
        <v>600000000</v>
      </c>
      <c r="L16" s="283"/>
      <c r="M16" s="282">
        <v>10084369142</v>
      </c>
      <c r="N16" s="283"/>
      <c r="O16" s="282">
        <v>-31510569</v>
      </c>
      <c r="P16" s="283"/>
      <c r="Q16" s="282">
        <v>241944</v>
      </c>
      <c r="R16" s="283"/>
      <c r="S16" s="292">
        <f>SUM(O16:R16)</f>
        <v>-31268625</v>
      </c>
      <c r="T16" s="293"/>
      <c r="U16" s="292">
        <f>SUM(G16:M16,S16)</f>
        <v>14973879613</v>
      </c>
      <c r="V16" s="283"/>
      <c r="W16" s="282">
        <v>322994919</v>
      </c>
      <c r="X16" s="283"/>
      <c r="Y16" s="282">
        <f>SUM(U16:W16)</f>
        <v>15296874532</v>
      </c>
      <c r="Z16" s="261"/>
      <c r="AA16" s="64"/>
    </row>
    <row r="17" spans="1:27" s="67" customFormat="1" ht="15" customHeight="1">
      <c r="A17" s="281" t="s">
        <v>275</v>
      </c>
      <c r="B17" s="281"/>
      <c r="C17" s="281"/>
      <c r="E17" s="259"/>
      <c r="G17" s="282" t="s">
        <v>91</v>
      </c>
      <c r="H17" s="283"/>
      <c r="I17" s="282" t="s">
        <v>91</v>
      </c>
      <c r="J17" s="283"/>
      <c r="K17" s="282" t="s">
        <v>91</v>
      </c>
      <c r="L17" s="282"/>
      <c r="M17" s="282" t="s">
        <v>91</v>
      </c>
      <c r="N17" s="283"/>
      <c r="O17" s="282" t="s">
        <v>91</v>
      </c>
      <c r="P17" s="282"/>
      <c r="Q17" s="282" t="s">
        <v>91</v>
      </c>
      <c r="R17" s="282"/>
      <c r="S17" s="292">
        <f>SUM(O17:R17)</f>
        <v>0</v>
      </c>
      <c r="T17" s="293"/>
      <c r="U17" s="292">
        <f>SUM(G17:M17,S17)</f>
        <v>0</v>
      </c>
      <c r="V17" s="282"/>
      <c r="W17" s="282">
        <v>-1183</v>
      </c>
      <c r="X17" s="283"/>
      <c r="Y17" s="282">
        <f t="shared" ref="Y17" si="0">SUM(U17:W17)</f>
        <v>-1183</v>
      </c>
      <c r="Z17" s="261"/>
      <c r="AA17" s="64"/>
    </row>
    <row r="18" spans="1:27" s="67" customFormat="1" ht="15" customHeight="1">
      <c r="A18" s="281" t="s">
        <v>87</v>
      </c>
      <c r="B18" s="281"/>
      <c r="C18" s="281"/>
      <c r="E18" s="73">
        <v>17</v>
      </c>
      <c r="G18" s="282" t="s">
        <v>91</v>
      </c>
      <c r="H18" s="283"/>
      <c r="I18" s="282" t="s">
        <v>91</v>
      </c>
      <c r="J18" s="283"/>
      <c r="K18" s="282" t="s">
        <v>91</v>
      </c>
      <c r="L18" s="282"/>
      <c r="M18" s="282">
        <v>-4299397021</v>
      </c>
      <c r="N18" s="283"/>
      <c r="O18" s="282" t="s">
        <v>91</v>
      </c>
      <c r="P18" s="282"/>
      <c r="Q18" s="282" t="s">
        <v>91</v>
      </c>
      <c r="R18" s="282"/>
      <c r="S18" s="292">
        <f>SUM(O18:R18)</f>
        <v>0</v>
      </c>
      <c r="T18" s="293"/>
      <c r="U18" s="292">
        <f>SUM(G18:M18,S18)</f>
        <v>-4299397021</v>
      </c>
      <c r="V18" s="282"/>
      <c r="W18" s="282" t="s">
        <v>91</v>
      </c>
      <c r="X18" s="282"/>
      <c r="Y18" s="282">
        <f t="shared" ref="Y18:Y21" si="1">SUM(U18:W18)</f>
        <v>-4299397021</v>
      </c>
      <c r="Z18" s="261"/>
      <c r="AA18" s="64"/>
    </row>
    <row r="19" spans="1:27" s="67" customFormat="1" ht="15" customHeight="1">
      <c r="A19" s="281" t="s">
        <v>247</v>
      </c>
      <c r="B19" s="281"/>
      <c r="C19" s="281"/>
      <c r="E19" s="73"/>
      <c r="G19" s="282"/>
      <c r="H19" s="283"/>
      <c r="I19" s="282"/>
      <c r="J19" s="283"/>
      <c r="K19" s="282"/>
      <c r="L19" s="282"/>
      <c r="M19" s="282"/>
      <c r="N19" s="283"/>
      <c r="O19" s="282"/>
      <c r="P19" s="282"/>
      <c r="Q19" s="282"/>
      <c r="R19" s="282"/>
      <c r="S19" s="292"/>
      <c r="T19" s="293"/>
      <c r="U19" s="292"/>
      <c r="V19" s="282"/>
      <c r="W19" s="282"/>
      <c r="X19" s="282"/>
      <c r="Y19" s="282"/>
      <c r="Z19" s="261"/>
      <c r="AA19" s="64"/>
    </row>
    <row r="20" spans="1:27" s="65" customFormat="1" ht="15" customHeight="1">
      <c r="B20" s="281" t="s">
        <v>105</v>
      </c>
      <c r="C20" s="281"/>
      <c r="D20" s="63"/>
      <c r="E20" s="74"/>
      <c r="F20" s="63"/>
      <c r="G20" s="282" t="s">
        <v>91</v>
      </c>
      <c r="H20" s="283"/>
      <c r="I20" s="282" t="s">
        <v>91</v>
      </c>
      <c r="J20" s="283"/>
      <c r="K20" s="282" t="s">
        <v>91</v>
      </c>
      <c r="L20" s="282"/>
      <c r="M20" s="282" t="s">
        <v>91</v>
      </c>
      <c r="N20" s="283"/>
      <c r="O20" s="282" t="s">
        <v>91</v>
      </c>
      <c r="P20" s="282"/>
      <c r="Q20" s="282" t="s">
        <v>91</v>
      </c>
      <c r="R20" s="282"/>
      <c r="S20" s="292">
        <f>SUM(O20:R20)</f>
        <v>0</v>
      </c>
      <c r="T20" s="293"/>
      <c r="U20" s="292">
        <f>SUM(G20:M20,S20)</f>
        <v>0</v>
      </c>
      <c r="V20" s="282"/>
      <c r="W20" s="282">
        <v>-40000607</v>
      </c>
      <c r="X20" s="282"/>
      <c r="Y20" s="282">
        <f t="shared" ref="Y20" si="2">SUM(U20:W20)</f>
        <v>-40000607</v>
      </c>
      <c r="Z20" s="261"/>
      <c r="AA20" s="64"/>
    </row>
    <row r="21" spans="1:27" s="67" customFormat="1" ht="15" customHeight="1">
      <c r="A21" s="281" t="s">
        <v>248</v>
      </c>
      <c r="B21" s="281"/>
      <c r="C21" s="281"/>
      <c r="E21" s="259"/>
      <c r="G21" s="290" t="s">
        <v>91</v>
      </c>
      <c r="H21" s="283"/>
      <c r="I21" s="290" t="s">
        <v>91</v>
      </c>
      <c r="J21" s="283"/>
      <c r="K21" s="290" t="s">
        <v>91</v>
      </c>
      <c r="L21" s="282"/>
      <c r="M21" s="290">
        <v>2071320384</v>
      </c>
      <c r="N21" s="283"/>
      <c r="O21" s="290">
        <v>836288</v>
      </c>
      <c r="P21" s="282"/>
      <c r="Q21" s="290">
        <v>930205</v>
      </c>
      <c r="R21" s="282"/>
      <c r="S21" s="290">
        <f>SUM(O21:R21)</f>
        <v>1766493</v>
      </c>
      <c r="T21" s="283"/>
      <c r="U21" s="290">
        <f>SUM(G21:M21,S21)</f>
        <v>2073086877</v>
      </c>
      <c r="V21" s="282"/>
      <c r="W21" s="290">
        <v>45728787</v>
      </c>
      <c r="X21" s="282"/>
      <c r="Y21" s="290">
        <f t="shared" si="1"/>
        <v>2118815664</v>
      </c>
      <c r="Z21" s="261"/>
      <c r="AA21" s="64"/>
    </row>
    <row r="22" spans="1:27" s="67" customFormat="1" ht="15" customHeight="1">
      <c r="A22" s="281"/>
      <c r="B22" s="281"/>
      <c r="E22" s="73"/>
      <c r="G22" s="283"/>
      <c r="H22" s="283"/>
      <c r="I22" s="283"/>
      <c r="J22" s="283"/>
      <c r="K22" s="283"/>
      <c r="L22" s="283"/>
      <c r="M22" s="283"/>
      <c r="N22" s="283"/>
      <c r="O22" s="282"/>
      <c r="P22" s="282"/>
      <c r="Q22" s="282"/>
      <c r="R22" s="282"/>
      <c r="S22" s="282"/>
      <c r="T22" s="282"/>
      <c r="U22" s="282"/>
      <c r="V22" s="282"/>
      <c r="W22" s="282"/>
      <c r="X22" s="282"/>
      <c r="Y22" s="294"/>
      <c r="Z22" s="261"/>
      <c r="AA22" s="64"/>
    </row>
    <row r="23" spans="1:27" s="67" customFormat="1" ht="15" customHeight="1" thickBot="1">
      <c r="A23" s="285" t="s">
        <v>276</v>
      </c>
      <c r="B23" s="281"/>
      <c r="E23" s="73"/>
      <c r="G23" s="295">
        <f>SUM(G16:G22)</f>
        <v>3882074476</v>
      </c>
      <c r="H23" s="283"/>
      <c r="I23" s="295">
        <f>SUM(I16:I22)</f>
        <v>438704620</v>
      </c>
      <c r="J23" s="283"/>
      <c r="K23" s="295">
        <f>SUM(K16:K22)</f>
        <v>600000000</v>
      </c>
      <c r="L23" s="283"/>
      <c r="M23" s="295">
        <f>SUM(M16:M22)</f>
        <v>7856292505</v>
      </c>
      <c r="N23" s="283"/>
      <c r="O23" s="295">
        <f>SUM(O16:O22)</f>
        <v>-30674281</v>
      </c>
      <c r="P23" s="283"/>
      <c r="Q23" s="295">
        <f>SUM(Q16:Q22)</f>
        <v>1172149</v>
      </c>
      <c r="R23" s="283"/>
      <c r="S23" s="295">
        <f>SUM(S16:S22)</f>
        <v>-29502132</v>
      </c>
      <c r="T23" s="283"/>
      <c r="U23" s="295">
        <f>SUM(U16:U22)</f>
        <v>12747569469</v>
      </c>
      <c r="V23" s="283"/>
      <c r="W23" s="295">
        <f>SUM(W16:W22)</f>
        <v>328721916</v>
      </c>
      <c r="X23" s="283"/>
      <c r="Y23" s="295">
        <f>SUM(Y16:Y22)</f>
        <v>13076291385</v>
      </c>
      <c r="Z23" s="261"/>
      <c r="AA23" s="64"/>
    </row>
    <row r="24" spans="1:27" s="67" customFormat="1" ht="15" customHeight="1" thickTop="1">
      <c r="A24" s="281"/>
      <c r="B24" s="281"/>
      <c r="E24" s="73"/>
      <c r="G24" s="283"/>
      <c r="H24" s="283"/>
      <c r="I24" s="283"/>
      <c r="J24" s="283"/>
      <c r="K24" s="283"/>
      <c r="L24" s="283"/>
      <c r="M24" s="283"/>
      <c r="N24" s="283"/>
      <c r="O24" s="283"/>
      <c r="P24" s="283"/>
      <c r="Q24" s="283"/>
      <c r="R24" s="283"/>
      <c r="S24" s="283"/>
      <c r="T24" s="283"/>
      <c r="U24" s="283"/>
      <c r="V24" s="283"/>
      <c r="W24" s="283"/>
      <c r="X24" s="283"/>
      <c r="Y24" s="283"/>
      <c r="Z24" s="261"/>
      <c r="AA24" s="64"/>
    </row>
    <row r="25" spans="1:27" s="67" customFormat="1" ht="15" customHeight="1">
      <c r="A25" s="281"/>
      <c r="B25" s="281"/>
      <c r="E25" s="73"/>
      <c r="G25" s="283"/>
      <c r="H25" s="283"/>
      <c r="I25" s="283"/>
      <c r="J25" s="283"/>
      <c r="K25" s="283"/>
      <c r="L25" s="283"/>
      <c r="M25" s="283"/>
      <c r="N25" s="283"/>
      <c r="O25" s="283"/>
      <c r="P25" s="283"/>
      <c r="Q25" s="283"/>
      <c r="R25" s="283"/>
      <c r="S25" s="283"/>
      <c r="T25" s="283"/>
      <c r="U25" s="283"/>
      <c r="V25" s="283"/>
      <c r="W25" s="283"/>
      <c r="X25" s="283"/>
      <c r="Y25" s="283"/>
      <c r="Z25" s="261"/>
      <c r="AA25" s="64"/>
    </row>
    <row r="26" spans="1:27" s="67" customFormat="1" ht="15" customHeight="1">
      <c r="A26" s="285" t="s">
        <v>277</v>
      </c>
      <c r="E26" s="259"/>
      <c r="G26" s="282">
        <v>3882074476</v>
      </c>
      <c r="H26" s="283"/>
      <c r="I26" s="282">
        <v>438704620</v>
      </c>
      <c r="J26" s="283"/>
      <c r="K26" s="282">
        <v>600000000</v>
      </c>
      <c r="L26" s="283"/>
      <c r="M26" s="282">
        <v>9073902779</v>
      </c>
      <c r="N26" s="283"/>
      <c r="O26" s="282">
        <v>-30740941</v>
      </c>
      <c r="P26" s="283"/>
      <c r="Q26" s="282">
        <v>844955</v>
      </c>
      <c r="R26" s="283"/>
      <c r="S26" s="292">
        <v>-29895986</v>
      </c>
      <c r="T26" s="293"/>
      <c r="U26" s="292">
        <v>13964785889</v>
      </c>
      <c r="V26" s="283"/>
      <c r="W26" s="282">
        <v>329856036</v>
      </c>
      <c r="X26" s="283"/>
      <c r="Y26" s="282">
        <f>SUM(U26:W26)</f>
        <v>14294641925</v>
      </c>
      <c r="Z26" s="261"/>
      <c r="AA26" s="64"/>
    </row>
    <row r="27" spans="1:27" s="67" customFormat="1" ht="15" customHeight="1">
      <c r="A27" s="281" t="s">
        <v>141</v>
      </c>
      <c r="E27" s="259"/>
      <c r="G27" s="282"/>
      <c r="H27" s="283"/>
      <c r="I27" s="282"/>
      <c r="J27" s="283"/>
      <c r="K27" s="282"/>
      <c r="L27" s="283"/>
      <c r="M27" s="282"/>
      <c r="N27" s="283"/>
      <c r="O27" s="282"/>
      <c r="P27" s="283"/>
      <c r="Q27" s="282"/>
      <c r="R27" s="283"/>
      <c r="S27" s="292"/>
      <c r="T27" s="293"/>
      <c r="U27" s="292"/>
      <c r="V27" s="283"/>
      <c r="W27" s="282"/>
      <c r="X27" s="283"/>
      <c r="Y27" s="282"/>
      <c r="Z27" s="261"/>
      <c r="AA27" s="64"/>
    </row>
    <row r="28" spans="1:27" s="67" customFormat="1" ht="15" customHeight="1">
      <c r="A28" s="67" t="s">
        <v>142</v>
      </c>
      <c r="B28" s="281"/>
      <c r="C28" s="281"/>
      <c r="E28" s="259"/>
      <c r="G28" s="282" t="s">
        <v>91</v>
      </c>
      <c r="H28" s="283"/>
      <c r="I28" s="282" t="s">
        <v>91</v>
      </c>
      <c r="J28" s="283"/>
      <c r="K28" s="282" t="s">
        <v>91</v>
      </c>
      <c r="L28" s="282"/>
      <c r="M28" s="282" t="s">
        <v>91</v>
      </c>
      <c r="N28" s="283"/>
      <c r="O28" s="282" t="s">
        <v>91</v>
      </c>
      <c r="P28" s="282"/>
      <c r="Q28" s="282" t="s">
        <v>91</v>
      </c>
      <c r="R28" s="282"/>
      <c r="S28" s="292">
        <f>SUM(O28:R28)</f>
        <v>0</v>
      </c>
      <c r="T28" s="293"/>
      <c r="U28" s="292">
        <f>SUM(G28:M28,S28)</f>
        <v>0</v>
      </c>
      <c r="V28" s="282"/>
      <c r="W28" s="282" t="s">
        <v>91</v>
      </c>
      <c r="X28" s="282"/>
      <c r="Y28" s="282" t="s">
        <v>91</v>
      </c>
      <c r="Z28" s="261"/>
      <c r="AA28" s="64"/>
    </row>
    <row r="29" spans="1:27" s="67" customFormat="1" ht="15" customHeight="1">
      <c r="A29" s="281" t="s">
        <v>87</v>
      </c>
      <c r="B29" s="281"/>
      <c r="C29" s="281"/>
      <c r="E29" s="73">
        <v>17</v>
      </c>
      <c r="G29" s="282" t="s">
        <v>91</v>
      </c>
      <c r="H29" s="283"/>
      <c r="I29" s="282" t="s">
        <v>91</v>
      </c>
      <c r="J29" s="283"/>
      <c r="K29" s="282" t="s">
        <v>91</v>
      </c>
      <c r="L29" s="282"/>
      <c r="M29" s="282">
        <v>-1015149794</v>
      </c>
      <c r="N29" s="283"/>
      <c r="O29" s="282" t="s">
        <v>91</v>
      </c>
      <c r="P29" s="282"/>
      <c r="Q29" s="282" t="s">
        <v>91</v>
      </c>
      <c r="R29" s="282"/>
      <c r="S29" s="292">
        <f>SUM(O29:R29)</f>
        <v>0</v>
      </c>
      <c r="T29" s="293"/>
      <c r="U29" s="292">
        <f>SUM(G29:M29,S29)</f>
        <v>-1015149794</v>
      </c>
      <c r="V29" s="282"/>
      <c r="W29" s="282" t="s">
        <v>91</v>
      </c>
      <c r="X29" s="282"/>
      <c r="Y29" s="282">
        <f t="shared" ref="Y29" si="3">SUM(U29:W29)</f>
        <v>-1015149794</v>
      </c>
      <c r="Z29" s="261"/>
      <c r="AA29" s="64"/>
    </row>
    <row r="30" spans="1:27" s="67" customFormat="1" ht="15" customHeight="1">
      <c r="A30" s="281" t="s">
        <v>247</v>
      </c>
      <c r="B30" s="281"/>
      <c r="C30" s="281"/>
      <c r="E30" s="73"/>
      <c r="G30" s="282"/>
      <c r="H30" s="283"/>
      <c r="I30" s="282"/>
      <c r="J30" s="283"/>
      <c r="K30" s="282"/>
      <c r="L30" s="282"/>
      <c r="M30" s="282"/>
      <c r="N30" s="283"/>
      <c r="O30" s="282"/>
      <c r="P30" s="282"/>
      <c r="Q30" s="282"/>
      <c r="R30" s="282"/>
      <c r="S30" s="292"/>
      <c r="T30" s="293"/>
      <c r="U30" s="292"/>
      <c r="V30" s="282"/>
      <c r="W30" s="282"/>
      <c r="X30" s="282"/>
      <c r="Y30" s="282"/>
      <c r="Z30" s="261"/>
      <c r="AA30" s="64"/>
    </row>
    <row r="31" spans="1:27" s="65" customFormat="1" ht="15" customHeight="1">
      <c r="B31" s="281" t="s">
        <v>105</v>
      </c>
      <c r="C31" s="281"/>
      <c r="D31" s="63"/>
      <c r="E31" s="74"/>
      <c r="F31" s="63"/>
      <c r="G31" s="282" t="s">
        <v>91</v>
      </c>
      <c r="H31" s="283"/>
      <c r="I31" s="282" t="s">
        <v>91</v>
      </c>
      <c r="J31" s="283"/>
      <c r="K31" s="282" t="s">
        <v>91</v>
      </c>
      <c r="L31" s="282"/>
      <c r="M31" s="282" t="s">
        <v>91</v>
      </c>
      <c r="N31" s="283"/>
      <c r="O31" s="282" t="s">
        <v>91</v>
      </c>
      <c r="P31" s="282"/>
      <c r="Q31" s="282" t="s">
        <v>91</v>
      </c>
      <c r="R31" s="282"/>
      <c r="S31" s="292">
        <f>SUM(O31:R31)</f>
        <v>0</v>
      </c>
      <c r="T31" s="293"/>
      <c r="U31" s="292">
        <f>SUM(G31:M31,S31)</f>
        <v>0</v>
      </c>
      <c r="V31" s="282"/>
      <c r="W31" s="282">
        <v>-40000331</v>
      </c>
      <c r="X31" s="282"/>
      <c r="Y31" s="282">
        <f t="shared" ref="Y31:Y32" si="4">SUM(U31:W31)</f>
        <v>-40000331</v>
      </c>
      <c r="Z31" s="261"/>
      <c r="AA31" s="64"/>
    </row>
    <row r="32" spans="1:27" s="67" customFormat="1" ht="15" customHeight="1">
      <c r="A32" s="281" t="s">
        <v>249</v>
      </c>
      <c r="B32" s="281"/>
      <c r="C32" s="281"/>
      <c r="E32" s="259"/>
      <c r="G32" s="290" t="s">
        <v>91</v>
      </c>
      <c r="H32" s="283"/>
      <c r="I32" s="290" t="s">
        <v>91</v>
      </c>
      <c r="J32" s="283"/>
      <c r="K32" s="290" t="s">
        <v>91</v>
      </c>
      <c r="L32" s="282"/>
      <c r="M32" s="290">
        <f>+'7-8-PL(9Mth)'!H89</f>
        <v>1553143752</v>
      </c>
      <c r="N32" s="283"/>
      <c r="O32" s="290">
        <v>-341880</v>
      </c>
      <c r="P32" s="282"/>
      <c r="Q32" s="290">
        <v>-670416</v>
      </c>
      <c r="R32" s="282"/>
      <c r="S32" s="290">
        <f>SUM(O32:R32)</f>
        <v>-1012296</v>
      </c>
      <c r="T32" s="283"/>
      <c r="U32" s="290">
        <f>SUM(G32:M32,S32)</f>
        <v>1552131456</v>
      </c>
      <c r="V32" s="282"/>
      <c r="W32" s="290">
        <v>71406084</v>
      </c>
      <c r="X32" s="282"/>
      <c r="Y32" s="290">
        <f t="shared" si="4"/>
        <v>1623537540</v>
      </c>
      <c r="Z32" s="261"/>
      <c r="AA32" s="64"/>
    </row>
    <row r="33" spans="1:27" s="67" customFormat="1" ht="15" customHeight="1">
      <c r="A33" s="281"/>
      <c r="B33" s="281"/>
      <c r="E33" s="73"/>
      <c r="G33" s="283"/>
      <c r="H33" s="283"/>
      <c r="I33" s="283"/>
      <c r="J33" s="283"/>
      <c r="K33" s="283"/>
      <c r="L33" s="283"/>
      <c r="M33" s="283"/>
      <c r="N33" s="283"/>
      <c r="O33" s="282"/>
      <c r="P33" s="282"/>
      <c r="Q33" s="282"/>
      <c r="R33" s="282"/>
      <c r="S33" s="282"/>
      <c r="T33" s="282"/>
      <c r="U33" s="282"/>
      <c r="V33" s="282"/>
      <c r="W33" s="282"/>
      <c r="X33" s="282"/>
      <c r="Y33" s="294"/>
      <c r="Z33" s="261"/>
      <c r="AA33" s="64"/>
    </row>
    <row r="34" spans="1:27" s="67" customFormat="1" ht="15" customHeight="1" thickBot="1">
      <c r="A34" s="285" t="s">
        <v>278</v>
      </c>
      <c r="B34" s="281"/>
      <c r="E34" s="73"/>
      <c r="G34" s="295">
        <f>SUM(G26:G33)</f>
        <v>3882074476</v>
      </c>
      <c r="H34" s="283"/>
      <c r="I34" s="295">
        <f>SUM(I26:I33)</f>
        <v>438704620</v>
      </c>
      <c r="J34" s="283"/>
      <c r="K34" s="295">
        <f>SUM(K26:K33)</f>
        <v>600000000</v>
      </c>
      <c r="L34" s="283"/>
      <c r="M34" s="295">
        <f>SUM(M26:M33)</f>
        <v>9611896737</v>
      </c>
      <c r="N34" s="283"/>
      <c r="O34" s="295">
        <f>SUM(O26:O33)</f>
        <v>-31082821</v>
      </c>
      <c r="P34" s="283"/>
      <c r="Q34" s="295">
        <f>SUM(Q26:Q33)</f>
        <v>174539</v>
      </c>
      <c r="R34" s="283"/>
      <c r="S34" s="295">
        <f>SUM(S26:S33)</f>
        <v>-30908282</v>
      </c>
      <c r="T34" s="283"/>
      <c r="U34" s="295">
        <f>SUM(U26:U33)</f>
        <v>14501767551</v>
      </c>
      <c r="V34" s="283"/>
      <c r="W34" s="295">
        <f>SUM(W26:W33)</f>
        <v>361261789</v>
      </c>
      <c r="X34" s="283"/>
      <c r="Y34" s="295">
        <f>SUM(Y26:Y33)</f>
        <v>14863029340</v>
      </c>
      <c r="Z34" s="261"/>
      <c r="AA34" s="64"/>
    </row>
    <row r="35" spans="1:27" s="67" customFormat="1" ht="15" customHeight="1" thickTop="1">
      <c r="B35" s="108"/>
      <c r="E35" s="73"/>
      <c r="G35" s="78"/>
      <c r="I35" s="78"/>
      <c r="K35" s="78"/>
      <c r="L35" s="63"/>
      <c r="M35" s="78"/>
      <c r="O35" s="78"/>
      <c r="Q35" s="78"/>
      <c r="S35" s="78"/>
      <c r="U35" s="78"/>
      <c r="W35" s="78"/>
      <c r="Y35" s="78"/>
      <c r="Z35" s="71"/>
      <c r="AA35" s="71"/>
    </row>
    <row r="36" spans="1:27" s="67" customFormat="1" ht="15" customHeight="1">
      <c r="B36" s="108"/>
      <c r="E36" s="73"/>
      <c r="G36" s="78"/>
      <c r="I36" s="78"/>
      <c r="K36" s="78"/>
      <c r="L36" s="63"/>
      <c r="M36" s="78"/>
      <c r="O36" s="78"/>
      <c r="Q36" s="78"/>
      <c r="S36" s="78"/>
      <c r="U36" s="78"/>
      <c r="W36" s="78"/>
      <c r="Y36" s="78"/>
      <c r="Z36" s="71"/>
      <c r="AA36" s="71"/>
    </row>
    <row r="37" spans="1:27" s="67" customFormat="1" ht="15" customHeight="1">
      <c r="B37" s="108"/>
      <c r="E37" s="73"/>
      <c r="G37" s="78"/>
      <c r="I37" s="78"/>
      <c r="K37" s="78"/>
      <c r="L37" s="63"/>
      <c r="M37" s="78"/>
      <c r="O37" s="78"/>
      <c r="Q37" s="78"/>
      <c r="S37" s="78"/>
      <c r="U37" s="78"/>
      <c r="W37" s="78"/>
      <c r="Y37" s="78"/>
      <c r="Z37" s="71"/>
      <c r="AA37" s="296"/>
    </row>
    <row r="38" spans="1:27" s="67" customFormat="1" ht="15" customHeight="1">
      <c r="B38" s="108"/>
      <c r="E38" s="73"/>
      <c r="G38" s="78"/>
      <c r="I38" s="78"/>
      <c r="K38" s="78"/>
      <c r="L38" s="63"/>
      <c r="M38" s="78"/>
      <c r="O38" s="78"/>
      <c r="Q38" s="78"/>
      <c r="S38" s="78"/>
      <c r="U38" s="78"/>
      <c r="W38" s="78"/>
      <c r="Y38" s="78"/>
      <c r="Z38" s="71"/>
      <c r="AA38" s="296"/>
    </row>
    <row r="39" spans="1:27" s="67" customFormat="1" ht="15" customHeight="1">
      <c r="B39" s="108"/>
      <c r="E39" s="73"/>
      <c r="G39" s="78"/>
      <c r="I39" s="78"/>
      <c r="K39" s="78"/>
      <c r="L39" s="63"/>
      <c r="M39" s="78"/>
      <c r="O39" s="78"/>
      <c r="Q39" s="78"/>
      <c r="S39" s="78"/>
      <c r="U39" s="78"/>
      <c r="W39" s="78"/>
      <c r="Y39" s="78"/>
      <c r="Z39" s="71"/>
      <c r="AA39" s="297"/>
    </row>
    <row r="40" spans="1:27" s="67" customFormat="1" ht="15" customHeight="1">
      <c r="B40" s="108"/>
      <c r="E40" s="73"/>
      <c r="G40" s="78"/>
      <c r="I40" s="78"/>
      <c r="K40" s="78"/>
      <c r="L40" s="63"/>
      <c r="M40" s="78"/>
      <c r="O40" s="78"/>
      <c r="Q40" s="78"/>
      <c r="S40" s="78"/>
      <c r="U40" s="78"/>
      <c r="W40" s="78"/>
      <c r="Y40" s="78"/>
      <c r="Z40" s="71"/>
      <c r="AA40" s="296"/>
    </row>
    <row r="41" spans="1:27" s="67" customFormat="1" ht="15" customHeight="1">
      <c r="B41" s="108"/>
      <c r="E41" s="73"/>
      <c r="G41" s="78"/>
      <c r="I41" s="78"/>
      <c r="K41" s="78"/>
      <c r="L41" s="63"/>
      <c r="M41" s="78"/>
      <c r="O41" s="78"/>
      <c r="Q41" s="78"/>
      <c r="S41" s="78"/>
      <c r="U41" s="78"/>
      <c r="W41" s="78"/>
      <c r="Y41" s="78"/>
      <c r="Z41" s="71"/>
      <c r="AA41" s="296"/>
    </row>
    <row r="42" spans="1:27" s="67" customFormat="1" ht="7.5" customHeight="1">
      <c r="B42" s="108"/>
      <c r="E42" s="73"/>
      <c r="G42" s="78"/>
      <c r="I42" s="78"/>
      <c r="K42" s="78"/>
      <c r="L42" s="63"/>
      <c r="M42" s="78"/>
      <c r="O42" s="78"/>
      <c r="Q42" s="78"/>
      <c r="S42" s="78"/>
      <c r="U42" s="78"/>
      <c r="W42" s="78"/>
      <c r="Y42" s="78"/>
      <c r="Z42" s="71"/>
      <c r="AA42" s="296"/>
    </row>
    <row r="43" spans="1:27" ht="20.100000000000001" customHeight="1">
      <c r="A43" s="107" t="str">
        <f>'10company'!A38</f>
        <v>The condensed notes to the interim financial information are an integral part of these interim financial information.</v>
      </c>
      <c r="B43" s="289"/>
      <c r="C43" s="289"/>
      <c r="D43" s="289"/>
      <c r="E43" s="289"/>
      <c r="F43" s="289"/>
      <c r="G43" s="290"/>
      <c r="H43" s="289"/>
      <c r="I43" s="290"/>
      <c r="J43" s="289"/>
      <c r="K43" s="291"/>
      <c r="L43" s="289"/>
      <c r="M43" s="291"/>
      <c r="N43" s="289"/>
      <c r="O43" s="291"/>
      <c r="P43" s="289"/>
      <c r="Q43" s="291"/>
      <c r="R43" s="289"/>
      <c r="S43" s="291"/>
      <c r="T43" s="289"/>
      <c r="U43" s="299"/>
      <c r="V43" s="300"/>
      <c r="W43" s="299"/>
      <c r="X43" s="300"/>
      <c r="Y43" s="299"/>
    </row>
    <row r="44" spans="1:27" ht="15.95" customHeight="1">
      <c r="U44" s="298"/>
      <c r="V44" s="63"/>
      <c r="W44" s="298"/>
      <c r="X44" s="63"/>
      <c r="Y44" s="298">
        <v>9</v>
      </c>
    </row>
    <row r="45" spans="1:27" ht="14.1" customHeight="1">
      <c r="U45" s="298"/>
      <c r="V45" s="63"/>
      <c r="W45" s="298"/>
      <c r="X45" s="63"/>
      <c r="Y45" s="298"/>
    </row>
    <row r="46" spans="1:27" ht="14.1" customHeight="1">
      <c r="U46" s="298"/>
      <c r="V46" s="63"/>
      <c r="W46" s="298"/>
      <c r="X46" s="63"/>
      <c r="Y46" s="298"/>
    </row>
  </sheetData>
  <mergeCells count="4">
    <mergeCell ref="K11:M11"/>
    <mergeCell ref="G6:Y6"/>
    <mergeCell ref="G7:U7"/>
    <mergeCell ref="O8:S8"/>
  </mergeCells>
  <pageMargins left="0.5" right="0.5" top="0.5" bottom="0.4" header="0.49" footer="0.4"/>
  <pageSetup paperSize="9" scale="85" orientation="landscape" horizontalDpi="1200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T39"/>
  <sheetViews>
    <sheetView zoomScale="115" zoomScaleNormal="115" workbookViewId="0">
      <selection activeCell="Q15" sqref="Q15"/>
    </sheetView>
  </sheetViews>
  <sheetFormatPr defaultRowHeight="14.1" customHeight="1"/>
  <cols>
    <col min="1" max="3" width="2.83203125" style="60" customWidth="1"/>
    <col min="4" max="4" width="33.33203125" style="60" customWidth="1"/>
    <col min="5" max="5" width="6.6640625" style="60" customWidth="1"/>
    <col min="6" max="6" width="0.6640625" style="60" customWidth="1"/>
    <col min="7" max="7" width="14.83203125" style="86" customWidth="1"/>
    <col min="8" max="8" width="0.6640625" style="87" customWidth="1"/>
    <col min="9" max="9" width="14.83203125" style="86" customWidth="1"/>
    <col min="10" max="10" width="0.6640625" style="87" customWidth="1"/>
    <col min="11" max="11" width="14.83203125" style="86" customWidth="1"/>
    <col min="12" max="12" width="0.6640625" style="87" customWidth="1"/>
    <col min="13" max="13" width="14.83203125" style="86" customWidth="1"/>
    <col min="14" max="14" width="0.6640625" style="87" customWidth="1"/>
    <col min="15" max="15" width="15.83203125" style="86" customWidth="1"/>
    <col min="16" max="16" width="0.6640625" style="87" customWidth="1"/>
    <col min="17" max="17" width="14.83203125" style="86" customWidth="1"/>
    <col min="18" max="18" width="0.6640625" style="87" customWidth="1"/>
    <col min="19" max="19" width="16.83203125" style="86" customWidth="1"/>
    <col min="20" max="20" width="21" style="88" customWidth="1"/>
    <col min="21" max="16384" width="9.33203125" style="60"/>
  </cols>
  <sheetData>
    <row r="1" spans="1:20" s="82" customFormat="1" ht="14.1" customHeight="1">
      <c r="A1" s="124" t="str">
        <f>'7-8-PL(9Mth)'!A58</f>
        <v>Hemaraj Land and Development Public Company Limited</v>
      </c>
      <c r="B1" s="124"/>
      <c r="C1" s="125"/>
      <c r="D1" s="125"/>
      <c r="E1" s="125"/>
      <c r="F1" s="125"/>
      <c r="G1" s="126"/>
      <c r="H1" s="127"/>
      <c r="I1" s="126"/>
      <c r="J1" s="127"/>
      <c r="K1" s="126"/>
      <c r="L1" s="127"/>
      <c r="M1" s="126"/>
      <c r="N1" s="127"/>
      <c r="O1" s="85"/>
      <c r="P1" s="85"/>
      <c r="Q1" s="85"/>
      <c r="R1" s="85"/>
      <c r="S1" s="85"/>
      <c r="T1" s="85"/>
    </row>
    <row r="2" spans="1:20" ht="14.1" customHeight="1">
      <c r="A2" s="79" t="s">
        <v>281</v>
      </c>
      <c r="B2" s="61"/>
      <c r="C2" s="61"/>
      <c r="D2" s="61"/>
      <c r="E2" s="61"/>
      <c r="F2" s="61"/>
    </row>
    <row r="3" spans="1:20" ht="14.1" customHeight="1">
      <c r="A3" s="100" t="str">
        <f>'9consol.'!A3</f>
        <v>For the nine-month period ended 30 September 2016</v>
      </c>
      <c r="B3" s="101"/>
      <c r="C3" s="101"/>
      <c r="D3" s="101"/>
      <c r="E3" s="101"/>
      <c r="F3" s="101"/>
      <c r="G3" s="102"/>
      <c r="H3" s="103"/>
      <c r="I3" s="102"/>
      <c r="J3" s="103"/>
      <c r="K3" s="102"/>
      <c r="L3" s="103"/>
      <c r="M3" s="102"/>
      <c r="N3" s="103"/>
      <c r="O3" s="102"/>
      <c r="P3" s="103"/>
      <c r="Q3" s="102"/>
      <c r="R3" s="103"/>
      <c r="S3" s="102"/>
    </row>
    <row r="4" spans="1:20" ht="14.1" customHeight="1">
      <c r="A4" s="104"/>
      <c r="B4" s="105"/>
      <c r="C4" s="105"/>
      <c r="D4" s="105"/>
      <c r="E4" s="105"/>
      <c r="F4" s="105"/>
      <c r="G4" s="99"/>
      <c r="H4" s="96"/>
      <c r="I4" s="99"/>
      <c r="J4" s="96"/>
      <c r="K4" s="99"/>
      <c r="L4" s="96"/>
      <c r="M4" s="99"/>
      <c r="N4" s="96"/>
      <c r="O4" s="99"/>
      <c r="P4" s="96"/>
      <c r="Q4" s="99"/>
      <c r="R4" s="96"/>
      <c r="S4" s="99"/>
    </row>
    <row r="5" spans="1:20" ht="13.5" customHeight="1">
      <c r="O5" s="99"/>
      <c r="P5" s="96"/>
      <c r="Q5" s="99"/>
    </row>
    <row r="6" spans="1:20" ht="13.5" customHeight="1">
      <c r="G6" s="327" t="s">
        <v>1</v>
      </c>
      <c r="H6" s="327"/>
      <c r="I6" s="327"/>
      <c r="J6" s="327"/>
      <c r="K6" s="327"/>
      <c r="L6" s="327"/>
      <c r="M6" s="327"/>
      <c r="N6" s="327"/>
      <c r="O6" s="327"/>
      <c r="P6" s="327"/>
      <c r="Q6" s="327"/>
      <c r="R6" s="327"/>
      <c r="S6" s="327"/>
    </row>
    <row r="7" spans="1:20" s="84" customFormat="1" ht="14.1" customHeight="1">
      <c r="A7" s="83"/>
      <c r="B7" s="83" t="s">
        <v>77</v>
      </c>
      <c r="C7" s="83"/>
      <c r="D7" s="83"/>
      <c r="E7" s="83"/>
      <c r="F7" s="83"/>
      <c r="G7" s="326"/>
      <c r="H7" s="326"/>
      <c r="I7" s="326"/>
      <c r="J7" s="90"/>
      <c r="K7" s="301"/>
      <c r="L7" s="301"/>
      <c r="M7" s="301"/>
      <c r="N7" s="90"/>
      <c r="O7" s="328" t="s">
        <v>286</v>
      </c>
      <c r="P7" s="328"/>
      <c r="Q7" s="328"/>
      <c r="R7" s="90"/>
      <c r="T7" s="91"/>
    </row>
    <row r="8" spans="1:20" s="84" customFormat="1" ht="14.1" customHeight="1">
      <c r="A8" s="83"/>
      <c r="B8" s="83"/>
      <c r="C8" s="83"/>
      <c r="D8" s="83"/>
      <c r="E8" s="83"/>
      <c r="F8" s="83"/>
      <c r="H8" s="90"/>
      <c r="J8" s="90"/>
      <c r="K8" s="325" t="s">
        <v>42</v>
      </c>
      <c r="L8" s="325"/>
      <c r="M8" s="325"/>
      <c r="N8" s="90"/>
      <c r="O8" s="98" t="s">
        <v>233</v>
      </c>
      <c r="P8" s="98"/>
      <c r="Q8" s="98"/>
      <c r="R8" s="90"/>
      <c r="T8" s="91"/>
    </row>
    <row r="9" spans="1:20" s="84" customFormat="1" ht="14.1" customHeight="1">
      <c r="A9" s="83"/>
      <c r="B9" s="83"/>
      <c r="C9" s="83"/>
      <c r="D9" s="83"/>
      <c r="E9" s="164"/>
      <c r="F9" s="83"/>
      <c r="G9" s="89" t="s">
        <v>78</v>
      </c>
      <c r="H9" s="90"/>
      <c r="I9" s="89" t="s">
        <v>89</v>
      </c>
      <c r="J9" s="90"/>
      <c r="L9" s="90"/>
      <c r="N9" s="90"/>
      <c r="O9" s="302" t="s">
        <v>236</v>
      </c>
      <c r="P9" s="90"/>
      <c r="Q9" s="89" t="s">
        <v>83</v>
      </c>
      <c r="R9" s="90"/>
      <c r="S9" s="89"/>
      <c r="T9" s="91"/>
    </row>
    <row r="10" spans="1:20" s="84" customFormat="1" ht="14.1" customHeight="1">
      <c r="A10" s="83"/>
      <c r="B10" s="83"/>
      <c r="C10" s="83"/>
      <c r="D10" s="83"/>
      <c r="E10" s="164"/>
      <c r="F10" s="83"/>
      <c r="G10" s="89" t="s">
        <v>80</v>
      </c>
      <c r="H10" s="90"/>
      <c r="I10" s="89" t="s">
        <v>81</v>
      </c>
      <c r="J10" s="90"/>
      <c r="K10" s="89" t="s">
        <v>82</v>
      </c>
      <c r="L10" s="90"/>
      <c r="M10" s="89"/>
      <c r="N10" s="90"/>
      <c r="O10" s="89" t="s">
        <v>104</v>
      </c>
      <c r="P10" s="90"/>
      <c r="Q10" s="89" t="s">
        <v>287</v>
      </c>
      <c r="R10" s="90"/>
      <c r="S10" s="272" t="s">
        <v>79</v>
      </c>
      <c r="T10" s="91"/>
    </row>
    <row r="11" spans="1:20" s="84" customFormat="1" ht="14.1" customHeight="1">
      <c r="A11" s="83"/>
      <c r="B11" s="83"/>
      <c r="C11" s="83"/>
      <c r="D11" s="83"/>
      <c r="E11" s="164"/>
      <c r="F11" s="83"/>
      <c r="G11" s="89" t="s">
        <v>84</v>
      </c>
      <c r="H11" s="90"/>
      <c r="I11" s="89" t="s">
        <v>85</v>
      </c>
      <c r="J11" s="90"/>
      <c r="K11" s="89" t="s">
        <v>241</v>
      </c>
      <c r="L11" s="90"/>
      <c r="M11" s="89" t="s">
        <v>44</v>
      </c>
      <c r="N11" s="90"/>
      <c r="O11" s="89" t="s">
        <v>99</v>
      </c>
      <c r="P11" s="90"/>
      <c r="Q11" s="97" t="s">
        <v>103</v>
      </c>
      <c r="R11" s="90"/>
      <c r="S11" s="269" t="s">
        <v>245</v>
      </c>
      <c r="T11" s="91"/>
    </row>
    <row r="12" spans="1:20" s="84" customFormat="1" ht="14.1" customHeight="1">
      <c r="A12" s="83"/>
      <c r="B12" s="83"/>
      <c r="C12" s="83"/>
      <c r="D12" s="83"/>
      <c r="E12" s="258" t="s">
        <v>252</v>
      </c>
      <c r="F12" s="83"/>
      <c r="G12" s="92" t="s">
        <v>8</v>
      </c>
      <c r="H12" s="90"/>
      <c r="I12" s="92" t="s">
        <v>8</v>
      </c>
      <c r="J12" s="90"/>
      <c r="K12" s="92" t="s">
        <v>8</v>
      </c>
      <c r="L12" s="90"/>
      <c r="M12" s="92" t="s">
        <v>8</v>
      </c>
      <c r="N12" s="90"/>
      <c r="O12" s="92" t="s">
        <v>8</v>
      </c>
      <c r="P12" s="90"/>
      <c r="Q12" s="92" t="s">
        <v>8</v>
      </c>
      <c r="R12" s="90"/>
      <c r="S12" s="92" t="s">
        <v>8</v>
      </c>
      <c r="T12" s="91"/>
    </row>
    <row r="13" spans="1:20" s="67" customFormat="1" ht="14.1" customHeight="1">
      <c r="E13" s="71"/>
      <c r="G13" s="78"/>
      <c r="H13" s="93"/>
      <c r="I13" s="78"/>
      <c r="J13" s="93"/>
      <c r="K13" s="78"/>
      <c r="L13" s="75"/>
      <c r="M13" s="78"/>
      <c r="N13" s="93"/>
      <c r="O13" s="78"/>
      <c r="P13" s="93"/>
      <c r="Q13" s="78"/>
      <c r="R13" s="93"/>
      <c r="S13" s="78"/>
      <c r="T13" s="94"/>
    </row>
    <row r="14" spans="1:20" s="67" customFormat="1" ht="14.1" customHeight="1">
      <c r="A14" s="79" t="s">
        <v>274</v>
      </c>
      <c r="B14" s="70"/>
      <c r="E14" s="77"/>
      <c r="G14" s="260">
        <v>3882074476</v>
      </c>
      <c r="H14" s="62"/>
      <c r="I14" s="260">
        <v>438704620</v>
      </c>
      <c r="J14" s="62"/>
      <c r="K14" s="260">
        <v>600000000</v>
      </c>
      <c r="L14" s="62"/>
      <c r="M14" s="260">
        <v>5155922309</v>
      </c>
      <c r="N14" s="62"/>
      <c r="O14" s="260">
        <v>241943</v>
      </c>
      <c r="P14" s="62"/>
      <c r="Q14" s="260">
        <f>SUM(O14:P14)</f>
        <v>241943</v>
      </c>
      <c r="R14" s="62"/>
      <c r="S14" s="260">
        <f>SUM(G14:M14,Q14)</f>
        <v>10076943348</v>
      </c>
      <c r="T14" s="94"/>
    </row>
    <row r="15" spans="1:20" s="67" customFormat="1" ht="14.1" customHeight="1">
      <c r="A15" s="60" t="s">
        <v>87</v>
      </c>
      <c r="B15" s="70"/>
      <c r="E15" s="73">
        <v>17</v>
      </c>
      <c r="G15" s="260">
        <v>0</v>
      </c>
      <c r="H15" s="62"/>
      <c r="I15" s="260">
        <v>0</v>
      </c>
      <c r="J15" s="62"/>
      <c r="K15" s="260">
        <v>0</v>
      </c>
      <c r="L15" s="62"/>
      <c r="M15" s="260">
        <v>-4299397021</v>
      </c>
      <c r="N15" s="62"/>
      <c r="O15" s="260">
        <v>0</v>
      </c>
      <c r="P15" s="62"/>
      <c r="Q15" s="260">
        <f>SUM(O15:P15)</f>
        <v>0</v>
      </c>
      <c r="R15" s="62"/>
      <c r="S15" s="260">
        <f>SUM(G15:M15,Q15)</f>
        <v>-4299397021</v>
      </c>
      <c r="T15" s="94"/>
    </row>
    <row r="16" spans="1:20" s="65" customFormat="1" ht="14.1" customHeight="1">
      <c r="A16" s="60" t="s">
        <v>248</v>
      </c>
      <c r="B16" s="72"/>
      <c r="C16" s="63"/>
      <c r="D16" s="63"/>
      <c r="E16" s="74"/>
      <c r="F16" s="63"/>
      <c r="G16" s="303">
        <v>0</v>
      </c>
      <c r="H16" s="62"/>
      <c r="I16" s="303">
        <v>0</v>
      </c>
      <c r="J16" s="62"/>
      <c r="K16" s="303">
        <v>0</v>
      </c>
      <c r="L16" s="62"/>
      <c r="M16" s="303">
        <v>1431210069</v>
      </c>
      <c r="N16" s="62"/>
      <c r="O16" s="303">
        <v>930205</v>
      </c>
      <c r="P16" s="62"/>
      <c r="Q16" s="303">
        <f>SUM(O16:P16)</f>
        <v>930205</v>
      </c>
      <c r="R16" s="62"/>
      <c r="S16" s="303">
        <f>SUM(G16:M16,Q16)</f>
        <v>1432140274</v>
      </c>
      <c r="T16" s="94"/>
    </row>
    <row r="17" spans="1:20" s="67" customFormat="1" ht="14.1" customHeight="1">
      <c r="A17" s="60"/>
      <c r="B17" s="70"/>
      <c r="E17" s="73"/>
      <c r="G17" s="86"/>
      <c r="H17" s="62"/>
      <c r="I17" s="86"/>
      <c r="J17" s="62"/>
      <c r="K17" s="86"/>
      <c r="L17" s="62"/>
      <c r="M17" s="86"/>
      <c r="N17" s="62"/>
      <c r="O17" s="62"/>
      <c r="P17" s="62"/>
      <c r="Q17" s="86"/>
      <c r="R17" s="62"/>
      <c r="S17" s="86"/>
      <c r="T17" s="94"/>
    </row>
    <row r="18" spans="1:20" s="67" customFormat="1" ht="14.1" customHeight="1" thickBot="1">
      <c r="A18" s="79" t="s">
        <v>276</v>
      </c>
      <c r="B18" s="76"/>
      <c r="E18" s="73"/>
      <c r="G18" s="262">
        <f>SUM(G14:G16)</f>
        <v>3882074476</v>
      </c>
      <c r="H18" s="62"/>
      <c r="I18" s="262">
        <f>SUM(I14:I16)</f>
        <v>438704620</v>
      </c>
      <c r="J18" s="62"/>
      <c r="K18" s="262">
        <f>SUM(K14:K16)</f>
        <v>600000000</v>
      </c>
      <c r="L18" s="62"/>
      <c r="M18" s="262">
        <f>SUM(M14:M16)</f>
        <v>2287735357</v>
      </c>
      <c r="N18" s="62"/>
      <c r="O18" s="262">
        <f>SUM(O14:O16)</f>
        <v>1172148</v>
      </c>
      <c r="P18" s="62"/>
      <c r="Q18" s="262">
        <f>SUM(Q14:Q16)</f>
        <v>1172148</v>
      </c>
      <c r="R18" s="62"/>
      <c r="S18" s="262">
        <f>SUM(S14:S16)</f>
        <v>7209686601</v>
      </c>
      <c r="T18" s="94"/>
    </row>
    <row r="19" spans="1:20" s="67" customFormat="1" ht="14.1" customHeight="1" thickTop="1">
      <c r="A19" s="70"/>
      <c r="B19" s="76"/>
      <c r="E19" s="73"/>
      <c r="G19" s="62"/>
      <c r="H19" s="62"/>
      <c r="I19" s="62"/>
      <c r="J19" s="62"/>
      <c r="K19" s="62"/>
      <c r="L19" s="62"/>
      <c r="M19" s="62"/>
      <c r="N19" s="62"/>
      <c r="O19" s="62"/>
      <c r="P19" s="62"/>
      <c r="Q19" s="62"/>
      <c r="R19" s="62"/>
      <c r="S19" s="62"/>
      <c r="T19" s="94"/>
    </row>
    <row r="20" spans="1:20" s="67" customFormat="1" ht="14.1" customHeight="1">
      <c r="A20" s="70"/>
      <c r="B20" s="76"/>
      <c r="E20" s="73"/>
      <c r="G20" s="62"/>
      <c r="H20" s="62"/>
      <c r="I20" s="62"/>
      <c r="J20" s="62"/>
      <c r="K20" s="62"/>
      <c r="L20" s="62"/>
      <c r="M20" s="62"/>
      <c r="N20" s="62"/>
      <c r="O20" s="62"/>
      <c r="P20" s="62"/>
      <c r="Q20" s="62"/>
      <c r="R20" s="62"/>
      <c r="S20" s="62"/>
      <c r="T20" s="94"/>
    </row>
    <row r="21" spans="1:20" s="67" customFormat="1" ht="14.1" customHeight="1">
      <c r="A21" s="79" t="s">
        <v>277</v>
      </c>
      <c r="B21" s="70"/>
      <c r="E21" s="77"/>
      <c r="G21" s="260">
        <v>3882074476</v>
      </c>
      <c r="H21" s="62"/>
      <c r="I21" s="260">
        <v>438704620</v>
      </c>
      <c r="J21" s="62"/>
      <c r="K21" s="260">
        <v>600000000</v>
      </c>
      <c r="L21" s="62"/>
      <c r="M21" s="260">
        <v>3598303964</v>
      </c>
      <c r="N21" s="62"/>
      <c r="O21" s="260">
        <v>844954</v>
      </c>
      <c r="P21" s="62"/>
      <c r="Q21" s="260">
        <f>SUM(O21:P21)</f>
        <v>844954</v>
      </c>
      <c r="R21" s="62"/>
      <c r="S21" s="260">
        <f>SUM(G21:M21,Q21)</f>
        <v>8519928014</v>
      </c>
      <c r="T21" s="94"/>
    </row>
    <row r="22" spans="1:20" s="67" customFormat="1" ht="14.1" customHeight="1">
      <c r="A22" s="60" t="s">
        <v>87</v>
      </c>
      <c r="B22" s="70"/>
      <c r="E22" s="73">
        <v>17</v>
      </c>
      <c r="G22" s="260">
        <v>0</v>
      </c>
      <c r="H22" s="62"/>
      <c r="I22" s="260">
        <v>0</v>
      </c>
      <c r="J22" s="62"/>
      <c r="K22" s="260">
        <v>0</v>
      </c>
      <c r="L22" s="62"/>
      <c r="M22" s="260">
        <v>-1015149794</v>
      </c>
      <c r="N22" s="62"/>
      <c r="O22" s="260">
        <v>0</v>
      </c>
      <c r="P22" s="62"/>
      <c r="Q22" s="260">
        <f>SUM(O22:P22)</f>
        <v>0</v>
      </c>
      <c r="R22" s="62"/>
      <c r="S22" s="260">
        <f>SUM(G22:M22,Q22)</f>
        <v>-1015149794</v>
      </c>
      <c r="T22" s="94"/>
    </row>
    <row r="23" spans="1:20" s="65" customFormat="1" ht="14.1" customHeight="1">
      <c r="A23" s="60" t="s">
        <v>249</v>
      </c>
      <c r="B23" s="72"/>
      <c r="C23" s="63"/>
      <c r="D23" s="63"/>
      <c r="E23" s="74"/>
      <c r="F23" s="63"/>
      <c r="G23" s="303">
        <v>0</v>
      </c>
      <c r="H23" s="62"/>
      <c r="I23" s="303">
        <v>0</v>
      </c>
      <c r="J23" s="62"/>
      <c r="K23" s="303">
        <v>0</v>
      </c>
      <c r="L23" s="62"/>
      <c r="M23" s="303">
        <v>3115409815</v>
      </c>
      <c r="N23" s="62"/>
      <c r="O23" s="303">
        <v>-670416</v>
      </c>
      <c r="P23" s="62"/>
      <c r="Q23" s="303">
        <f>SUM(O23:P23)</f>
        <v>-670416</v>
      </c>
      <c r="R23" s="62"/>
      <c r="S23" s="303">
        <v>3114739399</v>
      </c>
      <c r="T23" s="94"/>
    </row>
    <row r="24" spans="1:20" s="67" customFormat="1" ht="14.1" customHeight="1">
      <c r="A24" s="60"/>
      <c r="B24" s="70"/>
      <c r="E24" s="73"/>
      <c r="G24" s="86"/>
      <c r="H24" s="62"/>
      <c r="I24" s="86"/>
      <c r="J24" s="62"/>
      <c r="K24" s="86"/>
      <c r="L24" s="62"/>
      <c r="M24" s="304"/>
      <c r="N24" s="62"/>
      <c r="O24" s="304"/>
      <c r="P24" s="62"/>
      <c r="Q24" s="86"/>
      <c r="R24" s="62"/>
      <c r="S24" s="86"/>
      <c r="T24" s="94"/>
    </row>
    <row r="25" spans="1:20" s="67" customFormat="1" ht="14.1" customHeight="1" thickBot="1">
      <c r="A25" s="79" t="s">
        <v>278</v>
      </c>
      <c r="B25" s="76"/>
      <c r="E25" s="73"/>
      <c r="G25" s="262">
        <f>SUM(G21:G23)</f>
        <v>3882074476</v>
      </c>
      <c r="H25" s="62"/>
      <c r="I25" s="262">
        <f>SUM(I21:I23)</f>
        <v>438704620</v>
      </c>
      <c r="J25" s="62"/>
      <c r="K25" s="262">
        <f>SUM(K21:K23)</f>
        <v>600000000</v>
      </c>
      <c r="L25" s="62"/>
      <c r="M25" s="262">
        <f>SUM(M21:M23)</f>
        <v>5698563985</v>
      </c>
      <c r="N25" s="62"/>
      <c r="O25" s="262">
        <f>SUM(O21:O23)</f>
        <v>174538</v>
      </c>
      <c r="P25" s="62"/>
      <c r="Q25" s="262">
        <f>SUM(Q21:Q23)</f>
        <v>174538</v>
      </c>
      <c r="R25" s="62"/>
      <c r="S25" s="262">
        <f>SUM(S21:S23)</f>
        <v>10619517619</v>
      </c>
      <c r="T25" s="94">
        <f>+'FS(E)-BS 2-4 '!L145-S25</f>
        <v>0</v>
      </c>
    </row>
    <row r="26" spans="1:20" s="67" customFormat="1" ht="14.1" customHeight="1" thickTop="1">
      <c r="A26" s="70"/>
      <c r="B26" s="76"/>
      <c r="E26" s="73"/>
      <c r="G26" s="78"/>
      <c r="H26" s="93"/>
      <c r="I26" s="78"/>
      <c r="J26" s="93"/>
      <c r="K26" s="78"/>
      <c r="L26" s="75"/>
      <c r="M26" s="78"/>
      <c r="N26" s="93"/>
      <c r="O26" s="78"/>
      <c r="P26" s="93"/>
      <c r="Q26" s="78"/>
      <c r="R26" s="93"/>
      <c r="S26" s="78"/>
      <c r="T26" s="94"/>
    </row>
    <row r="27" spans="1:20" s="67" customFormat="1" ht="14.1" customHeight="1">
      <c r="A27" s="70"/>
      <c r="B27" s="76"/>
      <c r="E27" s="73"/>
      <c r="G27" s="78"/>
      <c r="H27" s="93"/>
      <c r="I27" s="78"/>
      <c r="J27" s="93"/>
      <c r="K27" s="78"/>
      <c r="L27" s="75"/>
      <c r="M27" s="78"/>
      <c r="N27" s="93"/>
      <c r="O27" s="78"/>
      <c r="P27" s="93"/>
      <c r="Q27" s="78"/>
      <c r="R27" s="93"/>
      <c r="S27" s="78"/>
      <c r="T27" s="94"/>
    </row>
    <row r="28" spans="1:20" s="67" customFormat="1" ht="14.1" customHeight="1">
      <c r="A28" s="70"/>
      <c r="B28" s="76"/>
      <c r="E28" s="73"/>
      <c r="G28" s="78"/>
      <c r="H28" s="93"/>
      <c r="I28" s="78"/>
      <c r="J28" s="93"/>
      <c r="K28" s="78"/>
      <c r="L28" s="75"/>
      <c r="M28" s="78"/>
      <c r="N28" s="93"/>
      <c r="O28" s="78"/>
      <c r="P28" s="93"/>
      <c r="Q28" s="78"/>
      <c r="R28" s="93"/>
      <c r="S28" s="78"/>
      <c r="T28" s="94"/>
    </row>
    <row r="29" spans="1:20" s="67" customFormat="1" ht="14.1" customHeight="1">
      <c r="A29" s="70"/>
      <c r="B29" s="76"/>
      <c r="E29" s="73"/>
      <c r="G29" s="78"/>
      <c r="H29" s="93"/>
      <c r="I29" s="78"/>
      <c r="J29" s="93"/>
      <c r="K29" s="78"/>
      <c r="L29" s="75"/>
      <c r="M29" s="78"/>
      <c r="N29" s="93"/>
      <c r="O29" s="78"/>
      <c r="P29" s="93"/>
      <c r="Q29" s="78"/>
      <c r="R29" s="93"/>
      <c r="S29" s="78"/>
      <c r="T29" s="94"/>
    </row>
    <row r="30" spans="1:20" s="67" customFormat="1" ht="14.1" customHeight="1">
      <c r="A30" s="70"/>
      <c r="B30" s="76"/>
      <c r="E30" s="73"/>
      <c r="G30" s="78"/>
      <c r="H30" s="93"/>
      <c r="I30" s="78"/>
      <c r="J30" s="93"/>
      <c r="K30" s="78"/>
      <c r="L30" s="75"/>
      <c r="M30" s="78"/>
      <c r="N30" s="93"/>
      <c r="O30" s="78"/>
      <c r="P30" s="93"/>
      <c r="Q30" s="78"/>
      <c r="R30" s="93"/>
      <c r="S30" s="78"/>
      <c r="T30" s="94"/>
    </row>
    <row r="31" spans="1:20" s="67" customFormat="1" ht="14.1" customHeight="1">
      <c r="A31" s="70"/>
      <c r="B31" s="76"/>
      <c r="E31" s="73"/>
      <c r="G31" s="78"/>
      <c r="H31" s="93"/>
      <c r="I31" s="78"/>
      <c r="J31" s="93"/>
      <c r="K31" s="78"/>
      <c r="L31" s="75"/>
      <c r="M31" s="78"/>
      <c r="N31" s="93"/>
      <c r="O31" s="78"/>
      <c r="P31" s="93"/>
      <c r="Q31" s="78"/>
      <c r="R31" s="93"/>
      <c r="S31" s="78"/>
      <c r="T31" s="94"/>
    </row>
    <row r="32" spans="1:20" s="67" customFormat="1" ht="14.1" customHeight="1">
      <c r="A32" s="70"/>
      <c r="B32" s="76"/>
      <c r="E32" s="73"/>
      <c r="G32" s="78"/>
      <c r="H32" s="93"/>
      <c r="I32" s="78"/>
      <c r="J32" s="93"/>
      <c r="K32" s="78"/>
      <c r="L32" s="75"/>
      <c r="M32" s="78"/>
      <c r="N32" s="93"/>
      <c r="O32" s="78"/>
      <c r="P32" s="93"/>
      <c r="Q32" s="78"/>
      <c r="R32" s="93"/>
      <c r="S32" s="78"/>
      <c r="T32" s="94"/>
    </row>
    <row r="33" spans="1:20" s="67" customFormat="1" ht="14.1" customHeight="1">
      <c r="A33" s="70"/>
      <c r="B33" s="76"/>
      <c r="E33" s="73"/>
      <c r="G33" s="78"/>
      <c r="H33" s="93"/>
      <c r="I33" s="78"/>
      <c r="J33" s="93"/>
      <c r="K33" s="78"/>
      <c r="L33" s="75"/>
      <c r="M33" s="78"/>
      <c r="N33" s="93"/>
      <c r="O33" s="78"/>
      <c r="P33" s="93"/>
      <c r="Q33" s="78"/>
      <c r="R33" s="93"/>
      <c r="S33" s="78"/>
      <c r="T33" s="94"/>
    </row>
    <row r="34" spans="1:20" s="67" customFormat="1" ht="14.1" customHeight="1">
      <c r="A34" s="70"/>
      <c r="B34" s="76"/>
      <c r="E34" s="73"/>
      <c r="G34" s="78"/>
      <c r="H34" s="93"/>
      <c r="I34" s="78"/>
      <c r="J34" s="93"/>
      <c r="K34" s="78"/>
      <c r="L34" s="75"/>
      <c r="M34" s="78"/>
      <c r="N34" s="93"/>
      <c r="O34" s="78"/>
      <c r="P34" s="93"/>
      <c r="Q34" s="78"/>
      <c r="R34" s="93"/>
      <c r="S34" s="78"/>
      <c r="T34" s="94"/>
    </row>
    <row r="35" spans="1:20" s="67" customFormat="1" ht="14.1" customHeight="1">
      <c r="A35" s="70"/>
      <c r="B35" s="76"/>
      <c r="E35" s="73"/>
      <c r="G35" s="78"/>
      <c r="H35" s="93"/>
      <c r="I35" s="78"/>
      <c r="J35" s="93"/>
      <c r="K35" s="78"/>
      <c r="L35" s="75"/>
      <c r="M35" s="78"/>
      <c r="N35" s="93"/>
      <c r="O35" s="78"/>
      <c r="P35" s="93"/>
      <c r="Q35" s="78"/>
      <c r="R35" s="93"/>
      <c r="S35" s="78"/>
      <c r="T35" s="94"/>
    </row>
    <row r="36" spans="1:20" ht="14.1" customHeight="1">
      <c r="G36" s="95"/>
      <c r="H36" s="88"/>
      <c r="I36" s="95"/>
      <c r="J36" s="88"/>
      <c r="K36" s="95"/>
      <c r="L36" s="88"/>
      <c r="M36" s="95"/>
      <c r="N36" s="88"/>
      <c r="O36" s="95"/>
      <c r="Q36" s="95"/>
      <c r="S36" s="95"/>
    </row>
    <row r="37" spans="1:20" ht="17.25" customHeight="1">
      <c r="A37" s="63"/>
      <c r="G37" s="95"/>
      <c r="H37" s="88"/>
      <c r="I37" s="95"/>
      <c r="J37" s="88"/>
      <c r="K37" s="95"/>
      <c r="L37" s="88"/>
      <c r="M37" s="95"/>
      <c r="N37" s="88"/>
      <c r="O37" s="95"/>
      <c r="Q37" s="95"/>
      <c r="S37" s="95"/>
    </row>
    <row r="38" spans="1:20" ht="21.95" customHeight="1">
      <c r="A38" s="107" t="str">
        <f>'7-8-PL(9Mth)'!A118</f>
        <v>The condensed notes to the interim financial information are an integral part of these interim financial information.</v>
      </c>
      <c r="B38" s="106"/>
      <c r="C38" s="106"/>
      <c r="D38" s="106"/>
      <c r="E38" s="106"/>
      <c r="F38" s="106"/>
      <c r="G38" s="102"/>
      <c r="H38" s="103"/>
      <c r="I38" s="102"/>
      <c r="J38" s="103"/>
      <c r="K38" s="102"/>
      <c r="L38" s="103"/>
      <c r="M38" s="102"/>
      <c r="N38" s="103"/>
      <c r="O38" s="102"/>
      <c r="P38" s="103"/>
      <c r="Q38" s="102"/>
      <c r="R38" s="103"/>
      <c r="S38" s="102"/>
    </row>
    <row r="39" spans="1:20" ht="16.5" customHeight="1">
      <c r="S39" s="86">
        <v>10</v>
      </c>
    </row>
  </sheetData>
  <mergeCells count="4">
    <mergeCell ref="K8:M8"/>
    <mergeCell ref="G7:I7"/>
    <mergeCell ref="G6:S6"/>
    <mergeCell ref="O7:Q7"/>
  </mergeCells>
  <pageMargins left="0.7" right="0.7" top="0.5" bottom="0.4" header="0.49" footer="0.4"/>
  <pageSetup paperSize="9" orientation="landscape" horizontalDpi="1200" verticalDpi="12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T194"/>
  <sheetViews>
    <sheetView tabSelected="1" topLeftCell="A67" zoomScaleNormal="100" workbookViewId="0">
      <selection activeCell="O75" sqref="O75"/>
    </sheetView>
  </sheetViews>
  <sheetFormatPr defaultColWidth="10.5" defaultRowHeight="12.75"/>
  <cols>
    <col min="1" max="1" width="2" style="130" customWidth="1"/>
    <col min="2" max="2" width="2" style="131" customWidth="1"/>
    <col min="3" max="4" width="2" style="132" customWidth="1"/>
    <col min="5" max="5" width="53" style="132" customWidth="1"/>
    <col min="6" max="6" width="7.83203125" style="141" customWidth="1"/>
    <col min="7" max="7" width="0.6640625" style="132" customWidth="1"/>
    <col min="8" max="8" width="15.83203125" style="142" customWidth="1"/>
    <col min="9" max="9" width="0.83203125" style="144" customWidth="1"/>
    <col min="10" max="10" width="15.83203125" style="142" customWidth="1"/>
    <col min="11" max="11" width="0.83203125" style="144" customWidth="1"/>
    <col min="12" max="12" width="15.83203125" style="142" customWidth="1"/>
    <col min="13" max="13" width="0.83203125" style="144" customWidth="1"/>
    <col min="14" max="14" width="15.83203125" style="142" customWidth="1"/>
    <col min="15" max="15" width="10.1640625" style="128" bestFit="1" customWidth="1"/>
    <col min="16" max="219" width="10.5" style="128"/>
    <col min="220" max="223" width="2" style="128" customWidth="1"/>
    <col min="224" max="224" width="46.1640625" style="128" customWidth="1"/>
    <col min="225" max="225" width="7.83203125" style="128" customWidth="1"/>
    <col min="226" max="226" width="1.1640625" style="128" customWidth="1"/>
    <col min="227" max="227" width="14.83203125" style="128" customWidth="1"/>
    <col min="228" max="228" width="0.83203125" style="128" customWidth="1"/>
    <col min="229" max="229" width="14.83203125" style="128" customWidth="1"/>
    <col min="230" max="230" width="0.83203125" style="128" customWidth="1"/>
    <col min="231" max="231" width="14.83203125" style="128" customWidth="1"/>
    <col min="232" max="232" width="0.83203125" style="128" customWidth="1"/>
    <col min="233" max="233" width="14.83203125" style="128" customWidth="1"/>
    <col min="234" max="234" width="10.1640625" style="128" bestFit="1" customWidth="1"/>
    <col min="235" max="475" width="10.5" style="128"/>
    <col min="476" max="479" width="2" style="128" customWidth="1"/>
    <col min="480" max="480" width="46.1640625" style="128" customWidth="1"/>
    <col min="481" max="481" width="7.83203125" style="128" customWidth="1"/>
    <col min="482" max="482" width="1.1640625" style="128" customWidth="1"/>
    <col min="483" max="483" width="14.83203125" style="128" customWidth="1"/>
    <col min="484" max="484" width="0.83203125" style="128" customWidth="1"/>
    <col min="485" max="485" width="14.83203125" style="128" customWidth="1"/>
    <col min="486" max="486" width="0.83203125" style="128" customWidth="1"/>
    <col min="487" max="487" width="14.83203125" style="128" customWidth="1"/>
    <col min="488" max="488" width="0.83203125" style="128" customWidth="1"/>
    <col min="489" max="489" width="14.83203125" style="128" customWidth="1"/>
    <col min="490" max="490" width="10.1640625" style="128" bestFit="1" customWidth="1"/>
    <col min="491" max="731" width="10.5" style="128"/>
    <col min="732" max="735" width="2" style="128" customWidth="1"/>
    <col min="736" max="736" width="46.1640625" style="128" customWidth="1"/>
    <col min="737" max="737" width="7.83203125" style="128" customWidth="1"/>
    <col min="738" max="738" width="1.1640625" style="128" customWidth="1"/>
    <col min="739" max="739" width="14.83203125" style="128" customWidth="1"/>
    <col min="740" max="740" width="0.83203125" style="128" customWidth="1"/>
    <col min="741" max="741" width="14.83203125" style="128" customWidth="1"/>
    <col min="742" max="742" width="0.83203125" style="128" customWidth="1"/>
    <col min="743" max="743" width="14.83203125" style="128" customWidth="1"/>
    <col min="744" max="744" width="0.83203125" style="128" customWidth="1"/>
    <col min="745" max="745" width="14.83203125" style="128" customWidth="1"/>
    <col min="746" max="746" width="10.1640625" style="128" bestFit="1" customWidth="1"/>
    <col min="747" max="987" width="10.5" style="128"/>
    <col min="988" max="991" width="2" style="128" customWidth="1"/>
    <col min="992" max="992" width="46.1640625" style="128" customWidth="1"/>
    <col min="993" max="993" width="7.83203125" style="128" customWidth="1"/>
    <col min="994" max="994" width="1.1640625" style="128" customWidth="1"/>
    <col min="995" max="995" width="14.83203125" style="128" customWidth="1"/>
    <col min="996" max="996" width="0.83203125" style="128" customWidth="1"/>
    <col min="997" max="997" width="14.83203125" style="128" customWidth="1"/>
    <col min="998" max="998" width="0.83203125" style="128" customWidth="1"/>
    <col min="999" max="999" width="14.83203125" style="128" customWidth="1"/>
    <col min="1000" max="1000" width="0.83203125" style="128" customWidth="1"/>
    <col min="1001" max="1001" width="14.83203125" style="128" customWidth="1"/>
    <col min="1002" max="1002" width="10.1640625" style="128" bestFit="1" customWidth="1"/>
    <col min="1003" max="1243" width="10.5" style="128"/>
    <col min="1244" max="1247" width="2" style="128" customWidth="1"/>
    <col min="1248" max="1248" width="46.1640625" style="128" customWidth="1"/>
    <col min="1249" max="1249" width="7.83203125" style="128" customWidth="1"/>
    <col min="1250" max="1250" width="1.1640625" style="128" customWidth="1"/>
    <col min="1251" max="1251" width="14.83203125" style="128" customWidth="1"/>
    <col min="1252" max="1252" width="0.83203125" style="128" customWidth="1"/>
    <col min="1253" max="1253" width="14.83203125" style="128" customWidth="1"/>
    <col min="1254" max="1254" width="0.83203125" style="128" customWidth="1"/>
    <col min="1255" max="1255" width="14.83203125" style="128" customWidth="1"/>
    <col min="1256" max="1256" width="0.83203125" style="128" customWidth="1"/>
    <col min="1257" max="1257" width="14.83203125" style="128" customWidth="1"/>
    <col min="1258" max="1258" width="10.1640625" style="128" bestFit="1" customWidth="1"/>
    <col min="1259" max="1499" width="10.5" style="128"/>
    <col min="1500" max="1503" width="2" style="128" customWidth="1"/>
    <col min="1504" max="1504" width="46.1640625" style="128" customWidth="1"/>
    <col min="1505" max="1505" width="7.83203125" style="128" customWidth="1"/>
    <col min="1506" max="1506" width="1.1640625" style="128" customWidth="1"/>
    <col min="1507" max="1507" width="14.83203125" style="128" customWidth="1"/>
    <col min="1508" max="1508" width="0.83203125" style="128" customWidth="1"/>
    <col min="1509" max="1509" width="14.83203125" style="128" customWidth="1"/>
    <col min="1510" max="1510" width="0.83203125" style="128" customWidth="1"/>
    <col min="1511" max="1511" width="14.83203125" style="128" customWidth="1"/>
    <col min="1512" max="1512" width="0.83203125" style="128" customWidth="1"/>
    <col min="1513" max="1513" width="14.83203125" style="128" customWidth="1"/>
    <col min="1514" max="1514" width="10.1640625" style="128" bestFit="1" customWidth="1"/>
    <col min="1515" max="1755" width="10.5" style="128"/>
    <col min="1756" max="1759" width="2" style="128" customWidth="1"/>
    <col min="1760" max="1760" width="46.1640625" style="128" customWidth="1"/>
    <col min="1761" max="1761" width="7.83203125" style="128" customWidth="1"/>
    <col min="1762" max="1762" width="1.1640625" style="128" customWidth="1"/>
    <col min="1763" max="1763" width="14.83203125" style="128" customWidth="1"/>
    <col min="1764" max="1764" width="0.83203125" style="128" customWidth="1"/>
    <col min="1765" max="1765" width="14.83203125" style="128" customWidth="1"/>
    <col min="1766" max="1766" width="0.83203125" style="128" customWidth="1"/>
    <col min="1767" max="1767" width="14.83203125" style="128" customWidth="1"/>
    <col min="1768" max="1768" width="0.83203125" style="128" customWidth="1"/>
    <col min="1769" max="1769" width="14.83203125" style="128" customWidth="1"/>
    <col min="1770" max="1770" width="10.1640625" style="128" bestFit="1" customWidth="1"/>
    <col min="1771" max="2011" width="10.5" style="128"/>
    <col min="2012" max="2015" width="2" style="128" customWidth="1"/>
    <col min="2016" max="2016" width="46.1640625" style="128" customWidth="1"/>
    <col min="2017" max="2017" width="7.83203125" style="128" customWidth="1"/>
    <col min="2018" max="2018" width="1.1640625" style="128" customWidth="1"/>
    <col min="2019" max="2019" width="14.83203125" style="128" customWidth="1"/>
    <col min="2020" max="2020" width="0.83203125" style="128" customWidth="1"/>
    <col min="2021" max="2021" width="14.83203125" style="128" customWidth="1"/>
    <col min="2022" max="2022" width="0.83203125" style="128" customWidth="1"/>
    <col min="2023" max="2023" width="14.83203125" style="128" customWidth="1"/>
    <col min="2024" max="2024" width="0.83203125" style="128" customWidth="1"/>
    <col min="2025" max="2025" width="14.83203125" style="128" customWidth="1"/>
    <col min="2026" max="2026" width="10.1640625" style="128" bestFit="1" customWidth="1"/>
    <col min="2027" max="2267" width="10.5" style="128"/>
    <col min="2268" max="2271" width="2" style="128" customWidth="1"/>
    <col min="2272" max="2272" width="46.1640625" style="128" customWidth="1"/>
    <col min="2273" max="2273" width="7.83203125" style="128" customWidth="1"/>
    <col min="2274" max="2274" width="1.1640625" style="128" customWidth="1"/>
    <col min="2275" max="2275" width="14.83203125" style="128" customWidth="1"/>
    <col min="2276" max="2276" width="0.83203125" style="128" customWidth="1"/>
    <col min="2277" max="2277" width="14.83203125" style="128" customWidth="1"/>
    <col min="2278" max="2278" width="0.83203125" style="128" customWidth="1"/>
    <col min="2279" max="2279" width="14.83203125" style="128" customWidth="1"/>
    <col min="2280" max="2280" width="0.83203125" style="128" customWidth="1"/>
    <col min="2281" max="2281" width="14.83203125" style="128" customWidth="1"/>
    <col min="2282" max="2282" width="10.1640625" style="128" bestFit="1" customWidth="1"/>
    <col min="2283" max="2523" width="10.5" style="128"/>
    <col min="2524" max="2527" width="2" style="128" customWidth="1"/>
    <col min="2528" max="2528" width="46.1640625" style="128" customWidth="1"/>
    <col min="2529" max="2529" width="7.83203125" style="128" customWidth="1"/>
    <col min="2530" max="2530" width="1.1640625" style="128" customWidth="1"/>
    <col min="2531" max="2531" width="14.83203125" style="128" customWidth="1"/>
    <col min="2532" max="2532" width="0.83203125" style="128" customWidth="1"/>
    <col min="2533" max="2533" width="14.83203125" style="128" customWidth="1"/>
    <col min="2534" max="2534" width="0.83203125" style="128" customWidth="1"/>
    <col min="2535" max="2535" width="14.83203125" style="128" customWidth="1"/>
    <col min="2536" max="2536" width="0.83203125" style="128" customWidth="1"/>
    <col min="2537" max="2537" width="14.83203125" style="128" customWidth="1"/>
    <col min="2538" max="2538" width="10.1640625" style="128" bestFit="1" customWidth="1"/>
    <col min="2539" max="2779" width="10.5" style="128"/>
    <col min="2780" max="2783" width="2" style="128" customWidth="1"/>
    <col min="2784" max="2784" width="46.1640625" style="128" customWidth="1"/>
    <col min="2785" max="2785" width="7.83203125" style="128" customWidth="1"/>
    <col min="2786" max="2786" width="1.1640625" style="128" customWidth="1"/>
    <col min="2787" max="2787" width="14.83203125" style="128" customWidth="1"/>
    <col min="2788" max="2788" width="0.83203125" style="128" customWidth="1"/>
    <col min="2789" max="2789" width="14.83203125" style="128" customWidth="1"/>
    <col min="2790" max="2790" width="0.83203125" style="128" customWidth="1"/>
    <col min="2791" max="2791" width="14.83203125" style="128" customWidth="1"/>
    <col min="2792" max="2792" width="0.83203125" style="128" customWidth="1"/>
    <col min="2793" max="2793" width="14.83203125" style="128" customWidth="1"/>
    <col min="2794" max="2794" width="10.1640625" style="128" bestFit="1" customWidth="1"/>
    <col min="2795" max="3035" width="10.5" style="128"/>
    <col min="3036" max="3039" width="2" style="128" customWidth="1"/>
    <col min="3040" max="3040" width="46.1640625" style="128" customWidth="1"/>
    <col min="3041" max="3041" width="7.83203125" style="128" customWidth="1"/>
    <col min="3042" max="3042" width="1.1640625" style="128" customWidth="1"/>
    <col min="3043" max="3043" width="14.83203125" style="128" customWidth="1"/>
    <col min="3044" max="3044" width="0.83203125" style="128" customWidth="1"/>
    <col min="3045" max="3045" width="14.83203125" style="128" customWidth="1"/>
    <col min="3046" max="3046" width="0.83203125" style="128" customWidth="1"/>
    <col min="3047" max="3047" width="14.83203125" style="128" customWidth="1"/>
    <col min="3048" max="3048" width="0.83203125" style="128" customWidth="1"/>
    <col min="3049" max="3049" width="14.83203125" style="128" customWidth="1"/>
    <col min="3050" max="3050" width="10.1640625" style="128" bestFit="1" customWidth="1"/>
    <col min="3051" max="3291" width="10.5" style="128"/>
    <col min="3292" max="3295" width="2" style="128" customWidth="1"/>
    <col min="3296" max="3296" width="46.1640625" style="128" customWidth="1"/>
    <col min="3297" max="3297" width="7.83203125" style="128" customWidth="1"/>
    <col min="3298" max="3298" width="1.1640625" style="128" customWidth="1"/>
    <col min="3299" max="3299" width="14.83203125" style="128" customWidth="1"/>
    <col min="3300" max="3300" width="0.83203125" style="128" customWidth="1"/>
    <col min="3301" max="3301" width="14.83203125" style="128" customWidth="1"/>
    <col min="3302" max="3302" width="0.83203125" style="128" customWidth="1"/>
    <col min="3303" max="3303" width="14.83203125" style="128" customWidth="1"/>
    <col min="3304" max="3304" width="0.83203125" style="128" customWidth="1"/>
    <col min="3305" max="3305" width="14.83203125" style="128" customWidth="1"/>
    <col min="3306" max="3306" width="10.1640625" style="128" bestFit="1" customWidth="1"/>
    <col min="3307" max="3547" width="10.5" style="128"/>
    <col min="3548" max="3551" width="2" style="128" customWidth="1"/>
    <col min="3552" max="3552" width="46.1640625" style="128" customWidth="1"/>
    <col min="3553" max="3553" width="7.83203125" style="128" customWidth="1"/>
    <col min="3554" max="3554" width="1.1640625" style="128" customWidth="1"/>
    <col min="3555" max="3555" width="14.83203125" style="128" customWidth="1"/>
    <col min="3556" max="3556" width="0.83203125" style="128" customWidth="1"/>
    <col min="3557" max="3557" width="14.83203125" style="128" customWidth="1"/>
    <col min="3558" max="3558" width="0.83203125" style="128" customWidth="1"/>
    <col min="3559" max="3559" width="14.83203125" style="128" customWidth="1"/>
    <col min="3560" max="3560" width="0.83203125" style="128" customWidth="1"/>
    <col min="3561" max="3561" width="14.83203125" style="128" customWidth="1"/>
    <col min="3562" max="3562" width="10.1640625" style="128" bestFit="1" customWidth="1"/>
    <col min="3563" max="3803" width="10.5" style="128"/>
    <col min="3804" max="3807" width="2" style="128" customWidth="1"/>
    <col min="3808" max="3808" width="46.1640625" style="128" customWidth="1"/>
    <col min="3809" max="3809" width="7.83203125" style="128" customWidth="1"/>
    <col min="3810" max="3810" width="1.1640625" style="128" customWidth="1"/>
    <col min="3811" max="3811" width="14.83203125" style="128" customWidth="1"/>
    <col min="3812" max="3812" width="0.83203125" style="128" customWidth="1"/>
    <col min="3813" max="3813" width="14.83203125" style="128" customWidth="1"/>
    <col min="3814" max="3814" width="0.83203125" style="128" customWidth="1"/>
    <col min="3815" max="3815" width="14.83203125" style="128" customWidth="1"/>
    <col min="3816" max="3816" width="0.83203125" style="128" customWidth="1"/>
    <col min="3817" max="3817" width="14.83203125" style="128" customWidth="1"/>
    <col min="3818" max="3818" width="10.1640625" style="128" bestFit="1" customWidth="1"/>
    <col min="3819" max="4059" width="10.5" style="128"/>
    <col min="4060" max="4063" width="2" style="128" customWidth="1"/>
    <col min="4064" max="4064" width="46.1640625" style="128" customWidth="1"/>
    <col min="4065" max="4065" width="7.83203125" style="128" customWidth="1"/>
    <col min="4066" max="4066" width="1.1640625" style="128" customWidth="1"/>
    <col min="4067" max="4067" width="14.83203125" style="128" customWidth="1"/>
    <col min="4068" max="4068" width="0.83203125" style="128" customWidth="1"/>
    <col min="4069" max="4069" width="14.83203125" style="128" customWidth="1"/>
    <col min="4070" max="4070" width="0.83203125" style="128" customWidth="1"/>
    <col min="4071" max="4071" width="14.83203125" style="128" customWidth="1"/>
    <col min="4072" max="4072" width="0.83203125" style="128" customWidth="1"/>
    <col min="4073" max="4073" width="14.83203125" style="128" customWidth="1"/>
    <col min="4074" max="4074" width="10.1640625" style="128" bestFit="1" customWidth="1"/>
    <col min="4075" max="4315" width="10.5" style="128"/>
    <col min="4316" max="4319" width="2" style="128" customWidth="1"/>
    <col min="4320" max="4320" width="46.1640625" style="128" customWidth="1"/>
    <col min="4321" max="4321" width="7.83203125" style="128" customWidth="1"/>
    <col min="4322" max="4322" width="1.1640625" style="128" customWidth="1"/>
    <col min="4323" max="4323" width="14.83203125" style="128" customWidth="1"/>
    <col min="4324" max="4324" width="0.83203125" style="128" customWidth="1"/>
    <col min="4325" max="4325" width="14.83203125" style="128" customWidth="1"/>
    <col min="4326" max="4326" width="0.83203125" style="128" customWidth="1"/>
    <col min="4327" max="4327" width="14.83203125" style="128" customWidth="1"/>
    <col min="4328" max="4328" width="0.83203125" style="128" customWidth="1"/>
    <col min="4329" max="4329" width="14.83203125" style="128" customWidth="1"/>
    <col min="4330" max="4330" width="10.1640625" style="128" bestFit="1" customWidth="1"/>
    <col min="4331" max="4571" width="10.5" style="128"/>
    <col min="4572" max="4575" width="2" style="128" customWidth="1"/>
    <col min="4576" max="4576" width="46.1640625" style="128" customWidth="1"/>
    <col min="4577" max="4577" width="7.83203125" style="128" customWidth="1"/>
    <col min="4578" max="4578" width="1.1640625" style="128" customWidth="1"/>
    <col min="4579" max="4579" width="14.83203125" style="128" customWidth="1"/>
    <col min="4580" max="4580" width="0.83203125" style="128" customWidth="1"/>
    <col min="4581" max="4581" width="14.83203125" style="128" customWidth="1"/>
    <col min="4582" max="4582" width="0.83203125" style="128" customWidth="1"/>
    <col min="4583" max="4583" width="14.83203125" style="128" customWidth="1"/>
    <col min="4584" max="4584" width="0.83203125" style="128" customWidth="1"/>
    <col min="4585" max="4585" width="14.83203125" style="128" customWidth="1"/>
    <col min="4586" max="4586" width="10.1640625" style="128" bestFit="1" customWidth="1"/>
    <col min="4587" max="4827" width="10.5" style="128"/>
    <col min="4828" max="4831" width="2" style="128" customWidth="1"/>
    <col min="4832" max="4832" width="46.1640625" style="128" customWidth="1"/>
    <col min="4833" max="4833" width="7.83203125" style="128" customWidth="1"/>
    <col min="4834" max="4834" width="1.1640625" style="128" customWidth="1"/>
    <col min="4835" max="4835" width="14.83203125" style="128" customWidth="1"/>
    <col min="4836" max="4836" width="0.83203125" style="128" customWidth="1"/>
    <col min="4837" max="4837" width="14.83203125" style="128" customWidth="1"/>
    <col min="4838" max="4838" width="0.83203125" style="128" customWidth="1"/>
    <col min="4839" max="4839" width="14.83203125" style="128" customWidth="1"/>
    <col min="4840" max="4840" width="0.83203125" style="128" customWidth="1"/>
    <col min="4841" max="4841" width="14.83203125" style="128" customWidth="1"/>
    <col min="4842" max="4842" width="10.1640625" style="128" bestFit="1" customWidth="1"/>
    <col min="4843" max="5083" width="10.5" style="128"/>
    <col min="5084" max="5087" width="2" style="128" customWidth="1"/>
    <col min="5088" max="5088" width="46.1640625" style="128" customWidth="1"/>
    <col min="5089" max="5089" width="7.83203125" style="128" customWidth="1"/>
    <col min="5090" max="5090" width="1.1640625" style="128" customWidth="1"/>
    <col min="5091" max="5091" width="14.83203125" style="128" customWidth="1"/>
    <col min="5092" max="5092" width="0.83203125" style="128" customWidth="1"/>
    <col min="5093" max="5093" width="14.83203125" style="128" customWidth="1"/>
    <col min="5094" max="5094" width="0.83203125" style="128" customWidth="1"/>
    <col min="5095" max="5095" width="14.83203125" style="128" customWidth="1"/>
    <col min="5096" max="5096" width="0.83203125" style="128" customWidth="1"/>
    <col min="5097" max="5097" width="14.83203125" style="128" customWidth="1"/>
    <col min="5098" max="5098" width="10.1640625" style="128" bestFit="1" customWidth="1"/>
    <col min="5099" max="5339" width="10.5" style="128"/>
    <col min="5340" max="5343" width="2" style="128" customWidth="1"/>
    <col min="5344" max="5344" width="46.1640625" style="128" customWidth="1"/>
    <col min="5345" max="5345" width="7.83203125" style="128" customWidth="1"/>
    <col min="5346" max="5346" width="1.1640625" style="128" customWidth="1"/>
    <col min="5347" max="5347" width="14.83203125" style="128" customWidth="1"/>
    <col min="5348" max="5348" width="0.83203125" style="128" customWidth="1"/>
    <col min="5349" max="5349" width="14.83203125" style="128" customWidth="1"/>
    <col min="5350" max="5350" width="0.83203125" style="128" customWidth="1"/>
    <col min="5351" max="5351" width="14.83203125" style="128" customWidth="1"/>
    <col min="5352" max="5352" width="0.83203125" style="128" customWidth="1"/>
    <col min="5353" max="5353" width="14.83203125" style="128" customWidth="1"/>
    <col min="5354" max="5354" width="10.1640625" style="128" bestFit="1" customWidth="1"/>
    <col min="5355" max="5595" width="10.5" style="128"/>
    <col min="5596" max="5599" width="2" style="128" customWidth="1"/>
    <col min="5600" max="5600" width="46.1640625" style="128" customWidth="1"/>
    <col min="5601" max="5601" width="7.83203125" style="128" customWidth="1"/>
    <col min="5602" max="5602" width="1.1640625" style="128" customWidth="1"/>
    <col min="5603" max="5603" width="14.83203125" style="128" customWidth="1"/>
    <col min="5604" max="5604" width="0.83203125" style="128" customWidth="1"/>
    <col min="5605" max="5605" width="14.83203125" style="128" customWidth="1"/>
    <col min="5606" max="5606" width="0.83203125" style="128" customWidth="1"/>
    <col min="5607" max="5607" width="14.83203125" style="128" customWidth="1"/>
    <col min="5608" max="5608" width="0.83203125" style="128" customWidth="1"/>
    <col min="5609" max="5609" width="14.83203125" style="128" customWidth="1"/>
    <col min="5610" max="5610" width="10.1640625" style="128" bestFit="1" customWidth="1"/>
    <col min="5611" max="5851" width="10.5" style="128"/>
    <col min="5852" max="5855" width="2" style="128" customWidth="1"/>
    <col min="5856" max="5856" width="46.1640625" style="128" customWidth="1"/>
    <col min="5857" max="5857" width="7.83203125" style="128" customWidth="1"/>
    <col min="5858" max="5858" width="1.1640625" style="128" customWidth="1"/>
    <col min="5859" max="5859" width="14.83203125" style="128" customWidth="1"/>
    <col min="5860" max="5860" width="0.83203125" style="128" customWidth="1"/>
    <col min="5861" max="5861" width="14.83203125" style="128" customWidth="1"/>
    <col min="5862" max="5862" width="0.83203125" style="128" customWidth="1"/>
    <col min="5863" max="5863" width="14.83203125" style="128" customWidth="1"/>
    <col min="5864" max="5864" width="0.83203125" style="128" customWidth="1"/>
    <col min="5865" max="5865" width="14.83203125" style="128" customWidth="1"/>
    <col min="5866" max="5866" width="10.1640625" style="128" bestFit="1" customWidth="1"/>
    <col min="5867" max="6107" width="10.5" style="128"/>
    <col min="6108" max="6111" width="2" style="128" customWidth="1"/>
    <col min="6112" max="6112" width="46.1640625" style="128" customWidth="1"/>
    <col min="6113" max="6113" width="7.83203125" style="128" customWidth="1"/>
    <col min="6114" max="6114" width="1.1640625" style="128" customWidth="1"/>
    <col min="6115" max="6115" width="14.83203125" style="128" customWidth="1"/>
    <col min="6116" max="6116" width="0.83203125" style="128" customWidth="1"/>
    <col min="6117" max="6117" width="14.83203125" style="128" customWidth="1"/>
    <col min="6118" max="6118" width="0.83203125" style="128" customWidth="1"/>
    <col min="6119" max="6119" width="14.83203125" style="128" customWidth="1"/>
    <col min="6120" max="6120" width="0.83203125" style="128" customWidth="1"/>
    <col min="6121" max="6121" width="14.83203125" style="128" customWidth="1"/>
    <col min="6122" max="6122" width="10.1640625" style="128" bestFit="1" customWidth="1"/>
    <col min="6123" max="6363" width="10.5" style="128"/>
    <col min="6364" max="6367" width="2" style="128" customWidth="1"/>
    <col min="6368" max="6368" width="46.1640625" style="128" customWidth="1"/>
    <col min="6369" max="6369" width="7.83203125" style="128" customWidth="1"/>
    <col min="6370" max="6370" width="1.1640625" style="128" customWidth="1"/>
    <col min="6371" max="6371" width="14.83203125" style="128" customWidth="1"/>
    <col min="6372" max="6372" width="0.83203125" style="128" customWidth="1"/>
    <col min="6373" max="6373" width="14.83203125" style="128" customWidth="1"/>
    <col min="6374" max="6374" width="0.83203125" style="128" customWidth="1"/>
    <col min="6375" max="6375" width="14.83203125" style="128" customWidth="1"/>
    <col min="6376" max="6376" width="0.83203125" style="128" customWidth="1"/>
    <col min="6377" max="6377" width="14.83203125" style="128" customWidth="1"/>
    <col min="6378" max="6378" width="10.1640625" style="128" bestFit="1" customWidth="1"/>
    <col min="6379" max="6619" width="10.5" style="128"/>
    <col min="6620" max="6623" width="2" style="128" customWidth="1"/>
    <col min="6624" max="6624" width="46.1640625" style="128" customWidth="1"/>
    <col min="6625" max="6625" width="7.83203125" style="128" customWidth="1"/>
    <col min="6626" max="6626" width="1.1640625" style="128" customWidth="1"/>
    <col min="6627" max="6627" width="14.83203125" style="128" customWidth="1"/>
    <col min="6628" max="6628" width="0.83203125" style="128" customWidth="1"/>
    <col min="6629" max="6629" width="14.83203125" style="128" customWidth="1"/>
    <col min="6630" max="6630" width="0.83203125" style="128" customWidth="1"/>
    <col min="6631" max="6631" width="14.83203125" style="128" customWidth="1"/>
    <col min="6632" max="6632" width="0.83203125" style="128" customWidth="1"/>
    <col min="6633" max="6633" width="14.83203125" style="128" customWidth="1"/>
    <col min="6634" max="6634" width="10.1640625" style="128" bestFit="1" customWidth="1"/>
    <col min="6635" max="6875" width="10.5" style="128"/>
    <col min="6876" max="6879" width="2" style="128" customWidth="1"/>
    <col min="6880" max="6880" width="46.1640625" style="128" customWidth="1"/>
    <col min="6881" max="6881" width="7.83203125" style="128" customWidth="1"/>
    <col min="6882" max="6882" width="1.1640625" style="128" customWidth="1"/>
    <col min="6883" max="6883" width="14.83203125" style="128" customWidth="1"/>
    <col min="6884" max="6884" width="0.83203125" style="128" customWidth="1"/>
    <col min="6885" max="6885" width="14.83203125" style="128" customWidth="1"/>
    <col min="6886" max="6886" width="0.83203125" style="128" customWidth="1"/>
    <col min="6887" max="6887" width="14.83203125" style="128" customWidth="1"/>
    <col min="6888" max="6888" width="0.83203125" style="128" customWidth="1"/>
    <col min="6889" max="6889" width="14.83203125" style="128" customWidth="1"/>
    <col min="6890" max="6890" width="10.1640625" style="128" bestFit="1" customWidth="1"/>
    <col min="6891" max="7131" width="10.5" style="128"/>
    <col min="7132" max="7135" width="2" style="128" customWidth="1"/>
    <col min="7136" max="7136" width="46.1640625" style="128" customWidth="1"/>
    <col min="7137" max="7137" width="7.83203125" style="128" customWidth="1"/>
    <col min="7138" max="7138" width="1.1640625" style="128" customWidth="1"/>
    <col min="7139" max="7139" width="14.83203125" style="128" customWidth="1"/>
    <col min="7140" max="7140" width="0.83203125" style="128" customWidth="1"/>
    <col min="7141" max="7141" width="14.83203125" style="128" customWidth="1"/>
    <col min="7142" max="7142" width="0.83203125" style="128" customWidth="1"/>
    <col min="7143" max="7143" width="14.83203125" style="128" customWidth="1"/>
    <col min="7144" max="7144" width="0.83203125" style="128" customWidth="1"/>
    <col min="7145" max="7145" width="14.83203125" style="128" customWidth="1"/>
    <col min="7146" max="7146" width="10.1640625" style="128" bestFit="1" customWidth="1"/>
    <col min="7147" max="7387" width="10.5" style="128"/>
    <col min="7388" max="7391" width="2" style="128" customWidth="1"/>
    <col min="7392" max="7392" width="46.1640625" style="128" customWidth="1"/>
    <col min="7393" max="7393" width="7.83203125" style="128" customWidth="1"/>
    <col min="7394" max="7394" width="1.1640625" style="128" customWidth="1"/>
    <col min="7395" max="7395" width="14.83203125" style="128" customWidth="1"/>
    <col min="7396" max="7396" width="0.83203125" style="128" customWidth="1"/>
    <col min="7397" max="7397" width="14.83203125" style="128" customWidth="1"/>
    <col min="7398" max="7398" width="0.83203125" style="128" customWidth="1"/>
    <col min="7399" max="7399" width="14.83203125" style="128" customWidth="1"/>
    <col min="7400" max="7400" width="0.83203125" style="128" customWidth="1"/>
    <col min="7401" max="7401" width="14.83203125" style="128" customWidth="1"/>
    <col min="7402" max="7402" width="10.1640625" style="128" bestFit="1" customWidth="1"/>
    <col min="7403" max="7643" width="10.5" style="128"/>
    <col min="7644" max="7647" width="2" style="128" customWidth="1"/>
    <col min="7648" max="7648" width="46.1640625" style="128" customWidth="1"/>
    <col min="7649" max="7649" width="7.83203125" style="128" customWidth="1"/>
    <col min="7650" max="7650" width="1.1640625" style="128" customWidth="1"/>
    <col min="7651" max="7651" width="14.83203125" style="128" customWidth="1"/>
    <col min="7652" max="7652" width="0.83203125" style="128" customWidth="1"/>
    <col min="7653" max="7653" width="14.83203125" style="128" customWidth="1"/>
    <col min="7654" max="7654" width="0.83203125" style="128" customWidth="1"/>
    <col min="7655" max="7655" width="14.83203125" style="128" customWidth="1"/>
    <col min="7656" max="7656" width="0.83203125" style="128" customWidth="1"/>
    <col min="7657" max="7657" width="14.83203125" style="128" customWidth="1"/>
    <col min="7658" max="7658" width="10.1640625" style="128" bestFit="1" customWidth="1"/>
    <col min="7659" max="7899" width="10.5" style="128"/>
    <col min="7900" max="7903" width="2" style="128" customWidth="1"/>
    <col min="7904" max="7904" width="46.1640625" style="128" customWidth="1"/>
    <col min="7905" max="7905" width="7.83203125" style="128" customWidth="1"/>
    <col min="7906" max="7906" width="1.1640625" style="128" customWidth="1"/>
    <col min="7907" max="7907" width="14.83203125" style="128" customWidth="1"/>
    <col min="7908" max="7908" width="0.83203125" style="128" customWidth="1"/>
    <col min="7909" max="7909" width="14.83203125" style="128" customWidth="1"/>
    <col min="7910" max="7910" width="0.83203125" style="128" customWidth="1"/>
    <col min="7911" max="7911" width="14.83203125" style="128" customWidth="1"/>
    <col min="7912" max="7912" width="0.83203125" style="128" customWidth="1"/>
    <col min="7913" max="7913" width="14.83203125" style="128" customWidth="1"/>
    <col min="7914" max="7914" width="10.1640625" style="128" bestFit="1" customWidth="1"/>
    <col min="7915" max="8155" width="10.5" style="128"/>
    <col min="8156" max="8159" width="2" style="128" customWidth="1"/>
    <col min="8160" max="8160" width="46.1640625" style="128" customWidth="1"/>
    <col min="8161" max="8161" width="7.83203125" style="128" customWidth="1"/>
    <col min="8162" max="8162" width="1.1640625" style="128" customWidth="1"/>
    <col min="8163" max="8163" width="14.83203125" style="128" customWidth="1"/>
    <col min="8164" max="8164" width="0.83203125" style="128" customWidth="1"/>
    <col min="8165" max="8165" width="14.83203125" style="128" customWidth="1"/>
    <col min="8166" max="8166" width="0.83203125" style="128" customWidth="1"/>
    <col min="8167" max="8167" width="14.83203125" style="128" customWidth="1"/>
    <col min="8168" max="8168" width="0.83203125" style="128" customWidth="1"/>
    <col min="8169" max="8169" width="14.83203125" style="128" customWidth="1"/>
    <col min="8170" max="8170" width="10.1640625" style="128" bestFit="1" customWidth="1"/>
    <col min="8171" max="8411" width="10.5" style="128"/>
    <col min="8412" max="8415" width="2" style="128" customWidth="1"/>
    <col min="8416" max="8416" width="46.1640625" style="128" customWidth="1"/>
    <col min="8417" max="8417" width="7.83203125" style="128" customWidth="1"/>
    <col min="8418" max="8418" width="1.1640625" style="128" customWidth="1"/>
    <col min="8419" max="8419" width="14.83203125" style="128" customWidth="1"/>
    <col min="8420" max="8420" width="0.83203125" style="128" customWidth="1"/>
    <col min="8421" max="8421" width="14.83203125" style="128" customWidth="1"/>
    <col min="8422" max="8422" width="0.83203125" style="128" customWidth="1"/>
    <col min="8423" max="8423" width="14.83203125" style="128" customWidth="1"/>
    <col min="8424" max="8424" width="0.83203125" style="128" customWidth="1"/>
    <col min="8425" max="8425" width="14.83203125" style="128" customWidth="1"/>
    <col min="8426" max="8426" width="10.1640625" style="128" bestFit="1" customWidth="1"/>
    <col min="8427" max="8667" width="10.5" style="128"/>
    <col min="8668" max="8671" width="2" style="128" customWidth="1"/>
    <col min="8672" max="8672" width="46.1640625" style="128" customWidth="1"/>
    <col min="8673" max="8673" width="7.83203125" style="128" customWidth="1"/>
    <col min="8674" max="8674" width="1.1640625" style="128" customWidth="1"/>
    <col min="8675" max="8675" width="14.83203125" style="128" customWidth="1"/>
    <col min="8676" max="8676" width="0.83203125" style="128" customWidth="1"/>
    <col min="8677" max="8677" width="14.83203125" style="128" customWidth="1"/>
    <col min="8678" max="8678" width="0.83203125" style="128" customWidth="1"/>
    <col min="8679" max="8679" width="14.83203125" style="128" customWidth="1"/>
    <col min="8680" max="8680" width="0.83203125" style="128" customWidth="1"/>
    <col min="8681" max="8681" width="14.83203125" style="128" customWidth="1"/>
    <col min="8682" max="8682" width="10.1640625" style="128" bestFit="1" customWidth="1"/>
    <col min="8683" max="8923" width="10.5" style="128"/>
    <col min="8924" max="8927" width="2" style="128" customWidth="1"/>
    <col min="8928" max="8928" width="46.1640625" style="128" customWidth="1"/>
    <col min="8929" max="8929" width="7.83203125" style="128" customWidth="1"/>
    <col min="8930" max="8930" width="1.1640625" style="128" customWidth="1"/>
    <col min="8931" max="8931" width="14.83203125" style="128" customWidth="1"/>
    <col min="8932" max="8932" width="0.83203125" style="128" customWidth="1"/>
    <col min="8933" max="8933" width="14.83203125" style="128" customWidth="1"/>
    <col min="8934" max="8934" width="0.83203125" style="128" customWidth="1"/>
    <col min="8935" max="8935" width="14.83203125" style="128" customWidth="1"/>
    <col min="8936" max="8936" width="0.83203125" style="128" customWidth="1"/>
    <col min="8937" max="8937" width="14.83203125" style="128" customWidth="1"/>
    <col min="8938" max="8938" width="10.1640625" style="128" bestFit="1" customWidth="1"/>
    <col min="8939" max="9179" width="10.5" style="128"/>
    <col min="9180" max="9183" width="2" style="128" customWidth="1"/>
    <col min="9184" max="9184" width="46.1640625" style="128" customWidth="1"/>
    <col min="9185" max="9185" width="7.83203125" style="128" customWidth="1"/>
    <col min="9186" max="9186" width="1.1640625" style="128" customWidth="1"/>
    <col min="9187" max="9187" width="14.83203125" style="128" customWidth="1"/>
    <col min="9188" max="9188" width="0.83203125" style="128" customWidth="1"/>
    <col min="9189" max="9189" width="14.83203125" style="128" customWidth="1"/>
    <col min="9190" max="9190" width="0.83203125" style="128" customWidth="1"/>
    <col min="9191" max="9191" width="14.83203125" style="128" customWidth="1"/>
    <col min="9192" max="9192" width="0.83203125" style="128" customWidth="1"/>
    <col min="9193" max="9193" width="14.83203125" style="128" customWidth="1"/>
    <col min="9194" max="9194" width="10.1640625" style="128" bestFit="1" customWidth="1"/>
    <col min="9195" max="9435" width="10.5" style="128"/>
    <col min="9436" max="9439" width="2" style="128" customWidth="1"/>
    <col min="9440" max="9440" width="46.1640625" style="128" customWidth="1"/>
    <col min="9441" max="9441" width="7.83203125" style="128" customWidth="1"/>
    <col min="9442" max="9442" width="1.1640625" style="128" customWidth="1"/>
    <col min="9443" max="9443" width="14.83203125" style="128" customWidth="1"/>
    <col min="9444" max="9444" width="0.83203125" style="128" customWidth="1"/>
    <col min="9445" max="9445" width="14.83203125" style="128" customWidth="1"/>
    <col min="9446" max="9446" width="0.83203125" style="128" customWidth="1"/>
    <col min="9447" max="9447" width="14.83203125" style="128" customWidth="1"/>
    <col min="9448" max="9448" width="0.83203125" style="128" customWidth="1"/>
    <col min="9449" max="9449" width="14.83203125" style="128" customWidth="1"/>
    <col min="9450" max="9450" width="10.1640625" style="128" bestFit="1" customWidth="1"/>
    <col min="9451" max="9691" width="10.5" style="128"/>
    <col min="9692" max="9695" width="2" style="128" customWidth="1"/>
    <col min="9696" max="9696" width="46.1640625" style="128" customWidth="1"/>
    <col min="9697" max="9697" width="7.83203125" style="128" customWidth="1"/>
    <col min="9698" max="9698" width="1.1640625" style="128" customWidth="1"/>
    <col min="9699" max="9699" width="14.83203125" style="128" customWidth="1"/>
    <col min="9700" max="9700" width="0.83203125" style="128" customWidth="1"/>
    <col min="9701" max="9701" width="14.83203125" style="128" customWidth="1"/>
    <col min="9702" max="9702" width="0.83203125" style="128" customWidth="1"/>
    <col min="9703" max="9703" width="14.83203125" style="128" customWidth="1"/>
    <col min="9704" max="9704" width="0.83203125" style="128" customWidth="1"/>
    <col min="9705" max="9705" width="14.83203125" style="128" customWidth="1"/>
    <col min="9706" max="9706" width="10.1640625" style="128" bestFit="1" customWidth="1"/>
    <col min="9707" max="9947" width="10.5" style="128"/>
    <col min="9948" max="9951" width="2" style="128" customWidth="1"/>
    <col min="9952" max="9952" width="46.1640625" style="128" customWidth="1"/>
    <col min="9953" max="9953" width="7.83203125" style="128" customWidth="1"/>
    <col min="9954" max="9954" width="1.1640625" style="128" customWidth="1"/>
    <col min="9955" max="9955" width="14.83203125" style="128" customWidth="1"/>
    <col min="9956" max="9956" width="0.83203125" style="128" customWidth="1"/>
    <col min="9957" max="9957" width="14.83203125" style="128" customWidth="1"/>
    <col min="9958" max="9958" width="0.83203125" style="128" customWidth="1"/>
    <col min="9959" max="9959" width="14.83203125" style="128" customWidth="1"/>
    <col min="9960" max="9960" width="0.83203125" style="128" customWidth="1"/>
    <col min="9961" max="9961" width="14.83203125" style="128" customWidth="1"/>
    <col min="9962" max="9962" width="10.1640625" style="128" bestFit="1" customWidth="1"/>
    <col min="9963" max="10203" width="10.5" style="128"/>
    <col min="10204" max="10207" width="2" style="128" customWidth="1"/>
    <col min="10208" max="10208" width="46.1640625" style="128" customWidth="1"/>
    <col min="10209" max="10209" width="7.83203125" style="128" customWidth="1"/>
    <col min="10210" max="10210" width="1.1640625" style="128" customWidth="1"/>
    <col min="10211" max="10211" width="14.83203125" style="128" customWidth="1"/>
    <col min="10212" max="10212" width="0.83203125" style="128" customWidth="1"/>
    <col min="10213" max="10213" width="14.83203125" style="128" customWidth="1"/>
    <col min="10214" max="10214" width="0.83203125" style="128" customWidth="1"/>
    <col min="10215" max="10215" width="14.83203125" style="128" customWidth="1"/>
    <col min="10216" max="10216" width="0.83203125" style="128" customWidth="1"/>
    <col min="10217" max="10217" width="14.83203125" style="128" customWidth="1"/>
    <col min="10218" max="10218" width="10.1640625" style="128" bestFit="1" customWidth="1"/>
    <col min="10219" max="10459" width="10.5" style="128"/>
    <col min="10460" max="10463" width="2" style="128" customWidth="1"/>
    <col min="10464" max="10464" width="46.1640625" style="128" customWidth="1"/>
    <col min="10465" max="10465" width="7.83203125" style="128" customWidth="1"/>
    <col min="10466" max="10466" width="1.1640625" style="128" customWidth="1"/>
    <col min="10467" max="10467" width="14.83203125" style="128" customWidth="1"/>
    <col min="10468" max="10468" width="0.83203125" style="128" customWidth="1"/>
    <col min="10469" max="10469" width="14.83203125" style="128" customWidth="1"/>
    <col min="10470" max="10470" width="0.83203125" style="128" customWidth="1"/>
    <col min="10471" max="10471" width="14.83203125" style="128" customWidth="1"/>
    <col min="10472" max="10472" width="0.83203125" style="128" customWidth="1"/>
    <col min="10473" max="10473" width="14.83203125" style="128" customWidth="1"/>
    <col min="10474" max="10474" width="10.1640625" style="128" bestFit="1" customWidth="1"/>
    <col min="10475" max="10715" width="10.5" style="128"/>
    <col min="10716" max="10719" width="2" style="128" customWidth="1"/>
    <col min="10720" max="10720" width="46.1640625" style="128" customWidth="1"/>
    <col min="10721" max="10721" width="7.83203125" style="128" customWidth="1"/>
    <col min="10722" max="10722" width="1.1640625" style="128" customWidth="1"/>
    <col min="10723" max="10723" width="14.83203125" style="128" customWidth="1"/>
    <col min="10724" max="10724" width="0.83203125" style="128" customWidth="1"/>
    <col min="10725" max="10725" width="14.83203125" style="128" customWidth="1"/>
    <col min="10726" max="10726" width="0.83203125" style="128" customWidth="1"/>
    <col min="10727" max="10727" width="14.83203125" style="128" customWidth="1"/>
    <col min="10728" max="10728" width="0.83203125" style="128" customWidth="1"/>
    <col min="10729" max="10729" width="14.83203125" style="128" customWidth="1"/>
    <col min="10730" max="10730" width="10.1640625" style="128" bestFit="1" customWidth="1"/>
    <col min="10731" max="10971" width="10.5" style="128"/>
    <col min="10972" max="10975" width="2" style="128" customWidth="1"/>
    <col min="10976" max="10976" width="46.1640625" style="128" customWidth="1"/>
    <col min="10977" max="10977" width="7.83203125" style="128" customWidth="1"/>
    <col min="10978" max="10978" width="1.1640625" style="128" customWidth="1"/>
    <col min="10979" max="10979" width="14.83203125" style="128" customWidth="1"/>
    <col min="10980" max="10980" width="0.83203125" style="128" customWidth="1"/>
    <col min="10981" max="10981" width="14.83203125" style="128" customWidth="1"/>
    <col min="10982" max="10982" width="0.83203125" style="128" customWidth="1"/>
    <col min="10983" max="10983" width="14.83203125" style="128" customWidth="1"/>
    <col min="10984" max="10984" width="0.83203125" style="128" customWidth="1"/>
    <col min="10985" max="10985" width="14.83203125" style="128" customWidth="1"/>
    <col min="10986" max="10986" width="10.1640625" style="128" bestFit="1" customWidth="1"/>
    <col min="10987" max="11227" width="10.5" style="128"/>
    <col min="11228" max="11231" width="2" style="128" customWidth="1"/>
    <col min="11232" max="11232" width="46.1640625" style="128" customWidth="1"/>
    <col min="11233" max="11233" width="7.83203125" style="128" customWidth="1"/>
    <col min="11234" max="11234" width="1.1640625" style="128" customWidth="1"/>
    <col min="11235" max="11235" width="14.83203125" style="128" customWidth="1"/>
    <col min="11236" max="11236" width="0.83203125" style="128" customWidth="1"/>
    <col min="11237" max="11237" width="14.83203125" style="128" customWidth="1"/>
    <col min="11238" max="11238" width="0.83203125" style="128" customWidth="1"/>
    <col min="11239" max="11239" width="14.83203125" style="128" customWidth="1"/>
    <col min="11240" max="11240" width="0.83203125" style="128" customWidth="1"/>
    <col min="11241" max="11241" width="14.83203125" style="128" customWidth="1"/>
    <col min="11242" max="11242" width="10.1640625" style="128" bestFit="1" customWidth="1"/>
    <col min="11243" max="11483" width="10.5" style="128"/>
    <col min="11484" max="11487" width="2" style="128" customWidth="1"/>
    <col min="11488" max="11488" width="46.1640625" style="128" customWidth="1"/>
    <col min="11489" max="11489" width="7.83203125" style="128" customWidth="1"/>
    <col min="11490" max="11490" width="1.1640625" style="128" customWidth="1"/>
    <col min="11491" max="11491" width="14.83203125" style="128" customWidth="1"/>
    <col min="11492" max="11492" width="0.83203125" style="128" customWidth="1"/>
    <col min="11493" max="11493" width="14.83203125" style="128" customWidth="1"/>
    <col min="11494" max="11494" width="0.83203125" style="128" customWidth="1"/>
    <col min="11495" max="11495" width="14.83203125" style="128" customWidth="1"/>
    <col min="11496" max="11496" width="0.83203125" style="128" customWidth="1"/>
    <col min="11497" max="11497" width="14.83203125" style="128" customWidth="1"/>
    <col min="11498" max="11498" width="10.1640625" style="128" bestFit="1" customWidth="1"/>
    <col min="11499" max="11739" width="10.5" style="128"/>
    <col min="11740" max="11743" width="2" style="128" customWidth="1"/>
    <col min="11744" max="11744" width="46.1640625" style="128" customWidth="1"/>
    <col min="11745" max="11745" width="7.83203125" style="128" customWidth="1"/>
    <col min="11746" max="11746" width="1.1640625" style="128" customWidth="1"/>
    <col min="11747" max="11747" width="14.83203125" style="128" customWidth="1"/>
    <col min="11748" max="11748" width="0.83203125" style="128" customWidth="1"/>
    <col min="11749" max="11749" width="14.83203125" style="128" customWidth="1"/>
    <col min="11750" max="11750" width="0.83203125" style="128" customWidth="1"/>
    <col min="11751" max="11751" width="14.83203125" style="128" customWidth="1"/>
    <col min="11752" max="11752" width="0.83203125" style="128" customWidth="1"/>
    <col min="11753" max="11753" width="14.83203125" style="128" customWidth="1"/>
    <col min="11754" max="11754" width="10.1640625" style="128" bestFit="1" customWidth="1"/>
    <col min="11755" max="11995" width="10.5" style="128"/>
    <col min="11996" max="11999" width="2" style="128" customWidth="1"/>
    <col min="12000" max="12000" width="46.1640625" style="128" customWidth="1"/>
    <col min="12001" max="12001" width="7.83203125" style="128" customWidth="1"/>
    <col min="12002" max="12002" width="1.1640625" style="128" customWidth="1"/>
    <col min="12003" max="12003" width="14.83203125" style="128" customWidth="1"/>
    <col min="12004" max="12004" width="0.83203125" style="128" customWidth="1"/>
    <col min="12005" max="12005" width="14.83203125" style="128" customWidth="1"/>
    <col min="12006" max="12006" width="0.83203125" style="128" customWidth="1"/>
    <col min="12007" max="12007" width="14.83203125" style="128" customWidth="1"/>
    <col min="12008" max="12008" width="0.83203125" style="128" customWidth="1"/>
    <col min="12009" max="12009" width="14.83203125" style="128" customWidth="1"/>
    <col min="12010" max="12010" width="10.1640625" style="128" bestFit="1" customWidth="1"/>
    <col min="12011" max="12251" width="10.5" style="128"/>
    <col min="12252" max="12255" width="2" style="128" customWidth="1"/>
    <col min="12256" max="12256" width="46.1640625" style="128" customWidth="1"/>
    <col min="12257" max="12257" width="7.83203125" style="128" customWidth="1"/>
    <col min="12258" max="12258" width="1.1640625" style="128" customWidth="1"/>
    <col min="12259" max="12259" width="14.83203125" style="128" customWidth="1"/>
    <col min="12260" max="12260" width="0.83203125" style="128" customWidth="1"/>
    <col min="12261" max="12261" width="14.83203125" style="128" customWidth="1"/>
    <col min="12262" max="12262" width="0.83203125" style="128" customWidth="1"/>
    <col min="12263" max="12263" width="14.83203125" style="128" customWidth="1"/>
    <col min="12264" max="12264" width="0.83203125" style="128" customWidth="1"/>
    <col min="12265" max="12265" width="14.83203125" style="128" customWidth="1"/>
    <col min="12266" max="12266" width="10.1640625" style="128" bestFit="1" customWidth="1"/>
    <col min="12267" max="12507" width="10.5" style="128"/>
    <col min="12508" max="12511" width="2" style="128" customWidth="1"/>
    <col min="12512" max="12512" width="46.1640625" style="128" customWidth="1"/>
    <col min="12513" max="12513" width="7.83203125" style="128" customWidth="1"/>
    <col min="12514" max="12514" width="1.1640625" style="128" customWidth="1"/>
    <col min="12515" max="12515" width="14.83203125" style="128" customWidth="1"/>
    <col min="12516" max="12516" width="0.83203125" style="128" customWidth="1"/>
    <col min="12517" max="12517" width="14.83203125" style="128" customWidth="1"/>
    <col min="12518" max="12518" width="0.83203125" style="128" customWidth="1"/>
    <col min="12519" max="12519" width="14.83203125" style="128" customWidth="1"/>
    <col min="12520" max="12520" width="0.83203125" style="128" customWidth="1"/>
    <col min="12521" max="12521" width="14.83203125" style="128" customWidth="1"/>
    <col min="12522" max="12522" width="10.1640625" style="128" bestFit="1" customWidth="1"/>
    <col min="12523" max="12763" width="10.5" style="128"/>
    <col min="12764" max="12767" width="2" style="128" customWidth="1"/>
    <col min="12768" max="12768" width="46.1640625" style="128" customWidth="1"/>
    <col min="12769" max="12769" width="7.83203125" style="128" customWidth="1"/>
    <col min="12770" max="12770" width="1.1640625" style="128" customWidth="1"/>
    <col min="12771" max="12771" width="14.83203125" style="128" customWidth="1"/>
    <col min="12772" max="12772" width="0.83203125" style="128" customWidth="1"/>
    <col min="12773" max="12773" width="14.83203125" style="128" customWidth="1"/>
    <col min="12774" max="12774" width="0.83203125" style="128" customWidth="1"/>
    <col min="12775" max="12775" width="14.83203125" style="128" customWidth="1"/>
    <col min="12776" max="12776" width="0.83203125" style="128" customWidth="1"/>
    <col min="12777" max="12777" width="14.83203125" style="128" customWidth="1"/>
    <col min="12778" max="12778" width="10.1640625" style="128" bestFit="1" customWidth="1"/>
    <col min="12779" max="13019" width="10.5" style="128"/>
    <col min="13020" max="13023" width="2" style="128" customWidth="1"/>
    <col min="13024" max="13024" width="46.1640625" style="128" customWidth="1"/>
    <col min="13025" max="13025" width="7.83203125" style="128" customWidth="1"/>
    <col min="13026" max="13026" width="1.1640625" style="128" customWidth="1"/>
    <col min="13027" max="13027" width="14.83203125" style="128" customWidth="1"/>
    <col min="13028" max="13028" width="0.83203125" style="128" customWidth="1"/>
    <col min="13029" max="13029" width="14.83203125" style="128" customWidth="1"/>
    <col min="13030" max="13030" width="0.83203125" style="128" customWidth="1"/>
    <col min="13031" max="13031" width="14.83203125" style="128" customWidth="1"/>
    <col min="13032" max="13032" width="0.83203125" style="128" customWidth="1"/>
    <col min="13033" max="13033" width="14.83203125" style="128" customWidth="1"/>
    <col min="13034" max="13034" width="10.1640625" style="128" bestFit="1" customWidth="1"/>
    <col min="13035" max="13275" width="10.5" style="128"/>
    <col min="13276" max="13279" width="2" style="128" customWidth="1"/>
    <col min="13280" max="13280" width="46.1640625" style="128" customWidth="1"/>
    <col min="13281" max="13281" width="7.83203125" style="128" customWidth="1"/>
    <col min="13282" max="13282" width="1.1640625" style="128" customWidth="1"/>
    <col min="13283" max="13283" width="14.83203125" style="128" customWidth="1"/>
    <col min="13284" max="13284" width="0.83203125" style="128" customWidth="1"/>
    <col min="13285" max="13285" width="14.83203125" style="128" customWidth="1"/>
    <col min="13286" max="13286" width="0.83203125" style="128" customWidth="1"/>
    <col min="13287" max="13287" width="14.83203125" style="128" customWidth="1"/>
    <col min="13288" max="13288" width="0.83203125" style="128" customWidth="1"/>
    <col min="13289" max="13289" width="14.83203125" style="128" customWidth="1"/>
    <col min="13290" max="13290" width="10.1640625" style="128" bestFit="1" customWidth="1"/>
    <col min="13291" max="13531" width="10.5" style="128"/>
    <col min="13532" max="13535" width="2" style="128" customWidth="1"/>
    <col min="13536" max="13536" width="46.1640625" style="128" customWidth="1"/>
    <col min="13537" max="13537" width="7.83203125" style="128" customWidth="1"/>
    <col min="13538" max="13538" width="1.1640625" style="128" customWidth="1"/>
    <col min="13539" max="13539" width="14.83203125" style="128" customWidth="1"/>
    <col min="13540" max="13540" width="0.83203125" style="128" customWidth="1"/>
    <col min="13541" max="13541" width="14.83203125" style="128" customWidth="1"/>
    <col min="13542" max="13542" width="0.83203125" style="128" customWidth="1"/>
    <col min="13543" max="13543" width="14.83203125" style="128" customWidth="1"/>
    <col min="13544" max="13544" width="0.83203125" style="128" customWidth="1"/>
    <col min="13545" max="13545" width="14.83203125" style="128" customWidth="1"/>
    <col min="13546" max="13546" width="10.1640625" style="128" bestFit="1" customWidth="1"/>
    <col min="13547" max="13787" width="10.5" style="128"/>
    <col min="13788" max="13791" width="2" style="128" customWidth="1"/>
    <col min="13792" max="13792" width="46.1640625" style="128" customWidth="1"/>
    <col min="13793" max="13793" width="7.83203125" style="128" customWidth="1"/>
    <col min="13794" max="13794" width="1.1640625" style="128" customWidth="1"/>
    <col min="13795" max="13795" width="14.83203125" style="128" customWidth="1"/>
    <col min="13796" max="13796" width="0.83203125" style="128" customWidth="1"/>
    <col min="13797" max="13797" width="14.83203125" style="128" customWidth="1"/>
    <col min="13798" max="13798" width="0.83203125" style="128" customWidth="1"/>
    <col min="13799" max="13799" width="14.83203125" style="128" customWidth="1"/>
    <col min="13800" max="13800" width="0.83203125" style="128" customWidth="1"/>
    <col min="13801" max="13801" width="14.83203125" style="128" customWidth="1"/>
    <col min="13802" max="13802" width="10.1640625" style="128" bestFit="1" customWidth="1"/>
    <col min="13803" max="14043" width="10.5" style="128"/>
    <col min="14044" max="14047" width="2" style="128" customWidth="1"/>
    <col min="14048" max="14048" width="46.1640625" style="128" customWidth="1"/>
    <col min="14049" max="14049" width="7.83203125" style="128" customWidth="1"/>
    <col min="14050" max="14050" width="1.1640625" style="128" customWidth="1"/>
    <col min="14051" max="14051" width="14.83203125" style="128" customWidth="1"/>
    <col min="14052" max="14052" width="0.83203125" style="128" customWidth="1"/>
    <col min="14053" max="14053" width="14.83203125" style="128" customWidth="1"/>
    <col min="14054" max="14054" width="0.83203125" style="128" customWidth="1"/>
    <col min="14055" max="14055" width="14.83203125" style="128" customWidth="1"/>
    <col min="14056" max="14056" width="0.83203125" style="128" customWidth="1"/>
    <col min="14057" max="14057" width="14.83203125" style="128" customWidth="1"/>
    <col min="14058" max="14058" width="10.1640625" style="128" bestFit="1" customWidth="1"/>
    <col min="14059" max="14299" width="10.5" style="128"/>
    <col min="14300" max="14303" width="2" style="128" customWidth="1"/>
    <col min="14304" max="14304" width="46.1640625" style="128" customWidth="1"/>
    <col min="14305" max="14305" width="7.83203125" style="128" customWidth="1"/>
    <col min="14306" max="14306" width="1.1640625" style="128" customWidth="1"/>
    <col min="14307" max="14307" width="14.83203125" style="128" customWidth="1"/>
    <col min="14308" max="14308" width="0.83203125" style="128" customWidth="1"/>
    <col min="14309" max="14309" width="14.83203125" style="128" customWidth="1"/>
    <col min="14310" max="14310" width="0.83203125" style="128" customWidth="1"/>
    <col min="14311" max="14311" width="14.83203125" style="128" customWidth="1"/>
    <col min="14312" max="14312" width="0.83203125" style="128" customWidth="1"/>
    <col min="14313" max="14313" width="14.83203125" style="128" customWidth="1"/>
    <col min="14314" max="14314" width="10.1640625" style="128" bestFit="1" customWidth="1"/>
    <col min="14315" max="14555" width="10.5" style="128"/>
    <col min="14556" max="14559" width="2" style="128" customWidth="1"/>
    <col min="14560" max="14560" width="46.1640625" style="128" customWidth="1"/>
    <col min="14561" max="14561" width="7.83203125" style="128" customWidth="1"/>
    <col min="14562" max="14562" width="1.1640625" style="128" customWidth="1"/>
    <col min="14563" max="14563" width="14.83203125" style="128" customWidth="1"/>
    <col min="14564" max="14564" width="0.83203125" style="128" customWidth="1"/>
    <col min="14565" max="14565" width="14.83203125" style="128" customWidth="1"/>
    <col min="14566" max="14566" width="0.83203125" style="128" customWidth="1"/>
    <col min="14567" max="14567" width="14.83203125" style="128" customWidth="1"/>
    <col min="14568" max="14568" width="0.83203125" style="128" customWidth="1"/>
    <col min="14569" max="14569" width="14.83203125" style="128" customWidth="1"/>
    <col min="14570" max="14570" width="10.1640625" style="128" bestFit="1" customWidth="1"/>
    <col min="14571" max="14811" width="10.5" style="128"/>
    <col min="14812" max="14815" width="2" style="128" customWidth="1"/>
    <col min="14816" max="14816" width="46.1640625" style="128" customWidth="1"/>
    <col min="14817" max="14817" width="7.83203125" style="128" customWidth="1"/>
    <col min="14818" max="14818" width="1.1640625" style="128" customWidth="1"/>
    <col min="14819" max="14819" width="14.83203125" style="128" customWidth="1"/>
    <col min="14820" max="14820" width="0.83203125" style="128" customWidth="1"/>
    <col min="14821" max="14821" width="14.83203125" style="128" customWidth="1"/>
    <col min="14822" max="14822" width="0.83203125" style="128" customWidth="1"/>
    <col min="14823" max="14823" width="14.83203125" style="128" customWidth="1"/>
    <col min="14824" max="14824" width="0.83203125" style="128" customWidth="1"/>
    <col min="14825" max="14825" width="14.83203125" style="128" customWidth="1"/>
    <col min="14826" max="14826" width="10.1640625" style="128" bestFit="1" customWidth="1"/>
    <col min="14827" max="15067" width="10.5" style="128"/>
    <col min="15068" max="15071" width="2" style="128" customWidth="1"/>
    <col min="15072" max="15072" width="46.1640625" style="128" customWidth="1"/>
    <col min="15073" max="15073" width="7.83203125" style="128" customWidth="1"/>
    <col min="15074" max="15074" width="1.1640625" style="128" customWidth="1"/>
    <col min="15075" max="15075" width="14.83203125" style="128" customWidth="1"/>
    <col min="15076" max="15076" width="0.83203125" style="128" customWidth="1"/>
    <col min="15077" max="15077" width="14.83203125" style="128" customWidth="1"/>
    <col min="15078" max="15078" width="0.83203125" style="128" customWidth="1"/>
    <col min="15079" max="15079" width="14.83203125" style="128" customWidth="1"/>
    <col min="15080" max="15080" width="0.83203125" style="128" customWidth="1"/>
    <col min="15081" max="15081" width="14.83203125" style="128" customWidth="1"/>
    <col min="15082" max="15082" width="10.1640625" style="128" bestFit="1" customWidth="1"/>
    <col min="15083" max="15323" width="10.5" style="128"/>
    <col min="15324" max="15327" width="2" style="128" customWidth="1"/>
    <col min="15328" max="15328" width="46.1640625" style="128" customWidth="1"/>
    <col min="15329" max="15329" width="7.83203125" style="128" customWidth="1"/>
    <col min="15330" max="15330" width="1.1640625" style="128" customWidth="1"/>
    <col min="15331" max="15331" width="14.83203125" style="128" customWidth="1"/>
    <col min="15332" max="15332" width="0.83203125" style="128" customWidth="1"/>
    <col min="15333" max="15333" width="14.83203125" style="128" customWidth="1"/>
    <col min="15334" max="15334" width="0.83203125" style="128" customWidth="1"/>
    <col min="15335" max="15335" width="14.83203125" style="128" customWidth="1"/>
    <col min="15336" max="15336" width="0.83203125" style="128" customWidth="1"/>
    <col min="15337" max="15337" width="14.83203125" style="128" customWidth="1"/>
    <col min="15338" max="15338" width="10.1640625" style="128" bestFit="1" customWidth="1"/>
    <col min="15339" max="15579" width="10.5" style="128"/>
    <col min="15580" max="15583" width="2" style="128" customWidth="1"/>
    <col min="15584" max="15584" width="46.1640625" style="128" customWidth="1"/>
    <col min="15585" max="15585" width="7.83203125" style="128" customWidth="1"/>
    <col min="15586" max="15586" width="1.1640625" style="128" customWidth="1"/>
    <col min="15587" max="15587" width="14.83203125" style="128" customWidth="1"/>
    <col min="15588" max="15588" width="0.83203125" style="128" customWidth="1"/>
    <col min="15589" max="15589" width="14.83203125" style="128" customWidth="1"/>
    <col min="15590" max="15590" width="0.83203125" style="128" customWidth="1"/>
    <col min="15591" max="15591" width="14.83203125" style="128" customWidth="1"/>
    <col min="15592" max="15592" width="0.83203125" style="128" customWidth="1"/>
    <col min="15593" max="15593" width="14.83203125" style="128" customWidth="1"/>
    <col min="15594" max="15594" width="10.1640625" style="128" bestFit="1" customWidth="1"/>
    <col min="15595" max="15835" width="10.5" style="128"/>
    <col min="15836" max="15839" width="2" style="128" customWidth="1"/>
    <col min="15840" max="15840" width="46.1640625" style="128" customWidth="1"/>
    <col min="15841" max="15841" width="7.83203125" style="128" customWidth="1"/>
    <col min="15842" max="15842" width="1.1640625" style="128" customWidth="1"/>
    <col min="15843" max="15843" width="14.83203125" style="128" customWidth="1"/>
    <col min="15844" max="15844" width="0.83203125" style="128" customWidth="1"/>
    <col min="15845" max="15845" width="14.83203125" style="128" customWidth="1"/>
    <col min="15846" max="15846" width="0.83203125" style="128" customWidth="1"/>
    <col min="15847" max="15847" width="14.83203125" style="128" customWidth="1"/>
    <col min="15848" max="15848" width="0.83203125" style="128" customWidth="1"/>
    <col min="15849" max="15849" width="14.83203125" style="128" customWidth="1"/>
    <col min="15850" max="15850" width="10.1640625" style="128" bestFit="1" customWidth="1"/>
    <col min="15851" max="16091" width="10.5" style="128"/>
    <col min="16092" max="16095" width="2" style="128" customWidth="1"/>
    <col min="16096" max="16096" width="46.1640625" style="128" customWidth="1"/>
    <col min="16097" max="16097" width="7.83203125" style="128" customWidth="1"/>
    <col min="16098" max="16098" width="1.1640625" style="128" customWidth="1"/>
    <col min="16099" max="16099" width="14.83203125" style="128" customWidth="1"/>
    <col min="16100" max="16100" width="0.83203125" style="128" customWidth="1"/>
    <col min="16101" max="16101" width="14.83203125" style="128" customWidth="1"/>
    <col min="16102" max="16102" width="0.83203125" style="128" customWidth="1"/>
    <col min="16103" max="16103" width="14.83203125" style="128" customWidth="1"/>
    <col min="16104" max="16104" width="0.83203125" style="128" customWidth="1"/>
    <col min="16105" max="16105" width="14.83203125" style="128" customWidth="1"/>
    <col min="16106" max="16106" width="10.1640625" style="128" bestFit="1" customWidth="1"/>
    <col min="16107" max="16384" width="10.5" style="128"/>
  </cols>
  <sheetData>
    <row r="1" spans="1:14" ht="15.95" customHeight="1">
      <c r="A1" s="330" t="s">
        <v>139</v>
      </c>
      <c r="B1" s="330"/>
      <c r="C1" s="330"/>
      <c r="D1" s="330"/>
      <c r="E1" s="330"/>
      <c r="F1" s="330"/>
      <c r="G1" s="330"/>
      <c r="H1" s="330"/>
      <c r="I1" s="330"/>
      <c r="J1" s="330"/>
      <c r="K1" s="330"/>
      <c r="L1" s="330"/>
      <c r="M1" s="330"/>
      <c r="N1" s="330"/>
    </row>
    <row r="2" spans="1:14" ht="15.95" customHeight="1">
      <c r="A2" s="330" t="s">
        <v>109</v>
      </c>
      <c r="B2" s="330"/>
      <c r="C2" s="330"/>
      <c r="D2" s="330"/>
      <c r="E2" s="330"/>
      <c r="F2" s="330"/>
      <c r="G2" s="330"/>
      <c r="H2" s="330"/>
      <c r="I2" s="330"/>
      <c r="J2" s="330"/>
      <c r="K2" s="330"/>
      <c r="L2" s="330"/>
      <c r="M2" s="330"/>
      <c r="N2" s="330"/>
    </row>
    <row r="3" spans="1:14" ht="15.95" customHeight="1">
      <c r="A3" s="331" t="str">
        <f>'10company'!A3</f>
        <v>For the nine-month period ended 30 September 2016</v>
      </c>
      <c r="B3" s="331"/>
      <c r="C3" s="331"/>
      <c r="D3" s="331"/>
      <c r="E3" s="331"/>
      <c r="F3" s="331"/>
      <c r="G3" s="331"/>
      <c r="H3" s="331"/>
      <c r="I3" s="331"/>
      <c r="J3" s="331"/>
      <c r="K3" s="331"/>
      <c r="L3" s="331"/>
      <c r="M3" s="331"/>
      <c r="N3" s="331"/>
    </row>
    <row r="4" spans="1:14" ht="15.95" customHeight="1">
      <c r="A4" s="169"/>
      <c r="B4" s="227"/>
      <c r="C4" s="169"/>
      <c r="D4" s="169"/>
      <c r="E4" s="169"/>
      <c r="F4" s="169"/>
      <c r="G4" s="169"/>
      <c r="H4" s="129"/>
      <c r="I4" s="240"/>
      <c r="J4" s="129"/>
      <c r="K4" s="240"/>
      <c r="L4" s="129"/>
      <c r="M4" s="240"/>
      <c r="N4" s="129"/>
    </row>
    <row r="5" spans="1:14" ht="15.95" customHeight="1">
      <c r="A5" s="169"/>
      <c r="B5" s="227"/>
      <c r="C5" s="169"/>
      <c r="D5" s="169"/>
      <c r="E5" s="169"/>
      <c r="F5" s="169"/>
      <c r="G5" s="169"/>
      <c r="H5" s="129"/>
      <c r="I5" s="240"/>
      <c r="J5" s="129"/>
      <c r="K5" s="240"/>
      <c r="L5" s="129"/>
      <c r="M5" s="240"/>
      <c r="N5" s="129"/>
    </row>
    <row r="6" spans="1:14" ht="15.95" customHeight="1">
      <c r="F6" s="133"/>
      <c r="G6" s="134"/>
      <c r="H6" s="332" t="s">
        <v>0</v>
      </c>
      <c r="I6" s="332"/>
      <c r="J6" s="332"/>
      <c r="K6" s="135"/>
      <c r="L6" s="332" t="s">
        <v>1</v>
      </c>
      <c r="M6" s="332"/>
      <c r="N6" s="332"/>
    </row>
    <row r="7" spans="1:14" ht="15.95" customHeight="1">
      <c r="F7" s="136"/>
      <c r="G7" s="137"/>
      <c r="H7" s="138" t="s">
        <v>144</v>
      </c>
      <c r="I7" s="241"/>
      <c r="J7" s="138" t="s">
        <v>6</v>
      </c>
      <c r="K7" s="244"/>
      <c r="L7" s="138" t="s">
        <v>144</v>
      </c>
      <c r="M7" s="241"/>
      <c r="N7" s="138" t="s">
        <v>6</v>
      </c>
    </row>
    <row r="8" spans="1:14" ht="15.95" customHeight="1">
      <c r="F8" s="139" t="s">
        <v>7</v>
      </c>
      <c r="G8" s="137"/>
      <c r="H8" s="140" t="s">
        <v>8</v>
      </c>
      <c r="I8" s="241"/>
      <c r="J8" s="140" t="s">
        <v>8</v>
      </c>
      <c r="K8" s="244"/>
      <c r="L8" s="140" t="s">
        <v>8</v>
      </c>
      <c r="M8" s="241"/>
      <c r="N8" s="140" t="s">
        <v>8</v>
      </c>
    </row>
    <row r="9" spans="1:14" ht="15.95" customHeight="1">
      <c r="F9" s="148"/>
      <c r="K9" s="1"/>
      <c r="L9" s="1"/>
      <c r="M9" s="1"/>
      <c r="N9" s="1"/>
    </row>
    <row r="10" spans="1:14" ht="15.95" customHeight="1">
      <c r="A10" s="166" t="s">
        <v>110</v>
      </c>
      <c r="F10" s="148"/>
      <c r="K10" s="1"/>
      <c r="L10" s="1"/>
      <c r="M10" s="1"/>
      <c r="N10" s="1"/>
    </row>
    <row r="11" spans="1:14" ht="15.95" customHeight="1">
      <c r="A11" s="131" t="s">
        <v>71</v>
      </c>
      <c r="F11" s="309"/>
      <c r="H11" s="144">
        <f>'7-8-PL(9Mth)'!H47</f>
        <v>1720807437</v>
      </c>
      <c r="I11" s="144">
        <f>+'[4]11-13'!G10</f>
        <v>0</v>
      </c>
      <c r="J11" s="144">
        <f>'7-8-PL(9Mth)'!J47</f>
        <v>2190528806</v>
      </c>
      <c r="K11" s="144">
        <f>+'[4]11-13'!I10</f>
        <v>0</v>
      </c>
      <c r="L11" s="144">
        <f>'7-8-PL(9Mth)'!L47</f>
        <v>3083401894</v>
      </c>
      <c r="M11" s="144">
        <f>+'[4]11-13'!K10</f>
        <v>0</v>
      </c>
      <c r="N11" s="144">
        <f>'7-8-PL(9Mth)'!N47</f>
        <v>1395073103</v>
      </c>
    </row>
    <row r="12" spans="1:14" ht="15.95" customHeight="1">
      <c r="A12" s="131" t="s">
        <v>111</v>
      </c>
      <c r="F12" s="309"/>
      <c r="H12" s="144"/>
      <c r="J12" s="144"/>
      <c r="L12" s="144"/>
      <c r="N12" s="144"/>
    </row>
    <row r="13" spans="1:14" ht="15.95" customHeight="1">
      <c r="B13" s="132" t="s">
        <v>172</v>
      </c>
      <c r="F13" s="148"/>
      <c r="H13" s="144">
        <v>-804020</v>
      </c>
      <c r="I13" s="144">
        <v>0</v>
      </c>
      <c r="J13" s="144">
        <v>1360005</v>
      </c>
      <c r="K13" s="144">
        <v>0</v>
      </c>
      <c r="L13" s="144">
        <v>319434</v>
      </c>
      <c r="M13" s="144">
        <v>0</v>
      </c>
      <c r="N13" s="144">
        <v>-2117593</v>
      </c>
    </row>
    <row r="14" spans="1:14" ht="15.95" customHeight="1">
      <c r="B14" s="132" t="s">
        <v>173</v>
      </c>
      <c r="F14" s="148"/>
      <c r="H14" s="144">
        <v>2119164</v>
      </c>
      <c r="I14" s="144">
        <v>0</v>
      </c>
      <c r="J14" s="144">
        <v>0</v>
      </c>
      <c r="K14" s="144">
        <v>0</v>
      </c>
      <c r="L14" s="144">
        <v>0</v>
      </c>
      <c r="M14" s="144">
        <v>0</v>
      </c>
      <c r="N14" s="144">
        <v>0</v>
      </c>
    </row>
    <row r="15" spans="1:14" ht="15.95" customHeight="1">
      <c r="B15" s="132" t="s">
        <v>256</v>
      </c>
      <c r="F15" s="309">
        <v>10</v>
      </c>
      <c r="H15" s="144">
        <v>-1173043232</v>
      </c>
      <c r="I15" s="144">
        <v>0</v>
      </c>
      <c r="J15" s="144">
        <v>-900906628</v>
      </c>
      <c r="K15" s="144">
        <v>0</v>
      </c>
      <c r="L15" s="144">
        <v>0</v>
      </c>
      <c r="M15" s="144">
        <v>0</v>
      </c>
      <c r="N15" s="144">
        <v>0</v>
      </c>
    </row>
    <row r="16" spans="1:14" ht="15.95" customHeight="1">
      <c r="B16" s="132" t="s">
        <v>255</v>
      </c>
      <c r="F16" s="308">
        <v>15</v>
      </c>
      <c r="H16" s="144">
        <v>0</v>
      </c>
      <c r="I16" s="144">
        <v>0</v>
      </c>
      <c r="J16" s="144">
        <v>0</v>
      </c>
      <c r="K16" s="144">
        <v>0</v>
      </c>
      <c r="L16" s="144">
        <v>-28890562</v>
      </c>
      <c r="M16" s="144">
        <v>0</v>
      </c>
      <c r="N16" s="144">
        <v>71718655</v>
      </c>
    </row>
    <row r="17" spans="1:14" ht="15.95" customHeight="1">
      <c r="B17" s="132" t="s">
        <v>266</v>
      </c>
      <c r="F17" s="308"/>
      <c r="H17" s="144">
        <v>0</v>
      </c>
      <c r="I17" s="144">
        <v>0</v>
      </c>
      <c r="J17" s="144">
        <v>-88502772</v>
      </c>
      <c r="K17" s="144">
        <v>0</v>
      </c>
      <c r="L17" s="144">
        <v>0</v>
      </c>
      <c r="M17" s="144">
        <v>0</v>
      </c>
      <c r="N17" s="144">
        <v>162850313</v>
      </c>
    </row>
    <row r="18" spans="1:14" ht="15.95" customHeight="1">
      <c r="B18" s="132" t="s">
        <v>268</v>
      </c>
      <c r="F18" s="308"/>
      <c r="H18" s="128">
        <v>-784117</v>
      </c>
      <c r="I18" s="128">
        <v>0</v>
      </c>
      <c r="J18" s="144">
        <v>0</v>
      </c>
      <c r="K18" s="144">
        <v>0</v>
      </c>
      <c r="L18" s="144">
        <v>0</v>
      </c>
      <c r="M18" s="144">
        <v>0</v>
      </c>
      <c r="N18" s="144">
        <v>0</v>
      </c>
    </row>
    <row r="19" spans="1:14" ht="15.95" customHeight="1">
      <c r="B19" s="132" t="s">
        <v>269</v>
      </c>
      <c r="F19" s="308"/>
      <c r="H19" s="144">
        <v>645445</v>
      </c>
      <c r="I19" s="144">
        <v>0</v>
      </c>
      <c r="J19" s="144">
        <v>0</v>
      </c>
      <c r="K19" s="144">
        <v>0</v>
      </c>
      <c r="L19" s="144">
        <v>645445</v>
      </c>
      <c r="M19" s="144">
        <v>0</v>
      </c>
      <c r="N19" s="144">
        <v>0</v>
      </c>
    </row>
    <row r="20" spans="1:14" ht="15.95" customHeight="1">
      <c r="A20" s="131"/>
      <c r="B20" s="131" t="s">
        <v>140</v>
      </c>
      <c r="F20" s="309"/>
      <c r="H20" s="144">
        <v>-9107402</v>
      </c>
      <c r="I20" s="144">
        <v>0</v>
      </c>
      <c r="J20" s="144">
        <v>-6600991</v>
      </c>
      <c r="K20" s="144">
        <v>0</v>
      </c>
      <c r="L20" s="144">
        <v>-9107402</v>
      </c>
      <c r="M20" s="144">
        <v>0</v>
      </c>
      <c r="N20" s="144">
        <v>-6600991</v>
      </c>
    </row>
    <row r="21" spans="1:14" ht="15.95" customHeight="1">
      <c r="B21" s="132" t="s">
        <v>112</v>
      </c>
      <c r="F21" s="308"/>
      <c r="H21" s="144">
        <v>0</v>
      </c>
      <c r="I21" s="144">
        <v>0</v>
      </c>
      <c r="J21" s="144">
        <v>-180000</v>
      </c>
      <c r="K21" s="144">
        <v>0</v>
      </c>
      <c r="L21" s="144">
        <v>0</v>
      </c>
      <c r="M21" s="144">
        <v>0</v>
      </c>
      <c r="N21" s="144">
        <v>0</v>
      </c>
    </row>
    <row r="22" spans="1:14" ht="15.95" customHeight="1">
      <c r="B22" s="132" t="s">
        <v>113</v>
      </c>
      <c r="F22" s="308"/>
      <c r="H22" s="144">
        <v>0</v>
      </c>
      <c r="I22" s="144">
        <v>0</v>
      </c>
      <c r="J22" s="144">
        <v>-26736896</v>
      </c>
      <c r="K22" s="144">
        <v>0</v>
      </c>
      <c r="L22" s="144">
        <v>0</v>
      </c>
      <c r="M22" s="144">
        <v>0</v>
      </c>
      <c r="N22" s="144">
        <v>-26736896</v>
      </c>
    </row>
    <row r="23" spans="1:14" ht="15.95" customHeight="1">
      <c r="B23" s="132" t="s">
        <v>114</v>
      </c>
      <c r="F23" s="308"/>
      <c r="H23" s="144">
        <v>-670301</v>
      </c>
      <c r="I23" s="144">
        <v>0</v>
      </c>
      <c r="J23" s="144">
        <v>-17429483</v>
      </c>
      <c r="K23" s="144">
        <v>0</v>
      </c>
      <c r="L23" s="144">
        <v>0</v>
      </c>
      <c r="M23" s="144">
        <v>0</v>
      </c>
      <c r="N23" s="144">
        <v>0</v>
      </c>
    </row>
    <row r="24" spans="1:14" ht="15.95" customHeight="1">
      <c r="B24" s="132" t="s">
        <v>174</v>
      </c>
      <c r="F24" s="308"/>
      <c r="H24" s="144">
        <v>-834388</v>
      </c>
      <c r="I24" s="144">
        <v>0</v>
      </c>
      <c r="J24" s="144">
        <v>-42683194</v>
      </c>
      <c r="K24" s="144">
        <v>0</v>
      </c>
      <c r="L24" s="144">
        <v>-2114670</v>
      </c>
      <c r="M24" s="144">
        <v>0</v>
      </c>
      <c r="N24" s="144">
        <v>-32776662</v>
      </c>
    </row>
    <row r="25" spans="1:14" ht="15.95" customHeight="1">
      <c r="B25" s="132" t="s">
        <v>115</v>
      </c>
      <c r="F25" s="308" t="s">
        <v>288</v>
      </c>
      <c r="H25" s="144">
        <v>167694186</v>
      </c>
      <c r="I25" s="144">
        <v>0</v>
      </c>
      <c r="J25" s="144">
        <v>201309748</v>
      </c>
      <c r="K25" s="144">
        <v>0</v>
      </c>
      <c r="L25" s="144">
        <v>14542859</v>
      </c>
      <c r="M25" s="144">
        <v>0</v>
      </c>
      <c r="N25" s="144">
        <v>15268254</v>
      </c>
    </row>
    <row r="26" spans="1:14" ht="15.95" customHeight="1">
      <c r="B26" s="178" t="s">
        <v>175</v>
      </c>
      <c r="C26" s="128"/>
      <c r="F26" s="308"/>
      <c r="H26" s="144">
        <v>11631888</v>
      </c>
      <c r="I26" s="144">
        <v>0</v>
      </c>
      <c r="J26" s="144">
        <v>7420931</v>
      </c>
      <c r="K26" s="144">
        <v>0</v>
      </c>
      <c r="L26" s="144">
        <v>11607290</v>
      </c>
      <c r="M26" s="144">
        <v>0</v>
      </c>
      <c r="N26" s="144">
        <v>7420931</v>
      </c>
    </row>
    <row r="27" spans="1:14" ht="15" customHeight="1">
      <c r="B27" s="132" t="s">
        <v>34</v>
      </c>
      <c r="F27" s="308"/>
      <c r="H27" s="144">
        <v>8163622</v>
      </c>
      <c r="I27" s="144">
        <v>0</v>
      </c>
      <c r="J27" s="144">
        <v>8068673</v>
      </c>
      <c r="K27" s="144">
        <v>0</v>
      </c>
      <c r="L27" s="144">
        <v>2663630</v>
      </c>
      <c r="M27" s="144">
        <v>0</v>
      </c>
      <c r="N27" s="144">
        <v>2997255</v>
      </c>
    </row>
    <row r="28" spans="1:14" ht="15.95" customHeight="1">
      <c r="B28" s="178" t="s">
        <v>176</v>
      </c>
      <c r="C28" s="128"/>
      <c r="F28" s="308">
        <v>16</v>
      </c>
      <c r="H28" s="144">
        <v>18627441</v>
      </c>
      <c r="I28" s="144">
        <v>0</v>
      </c>
      <c r="J28" s="144">
        <v>7684101</v>
      </c>
      <c r="K28" s="144">
        <v>0</v>
      </c>
      <c r="L28" s="144">
        <v>-280733</v>
      </c>
      <c r="M28" s="144">
        <v>0</v>
      </c>
      <c r="N28" s="144">
        <v>523047</v>
      </c>
    </row>
    <row r="29" spans="1:14" ht="15.95" customHeight="1">
      <c r="B29" s="178" t="s">
        <v>177</v>
      </c>
      <c r="C29" s="128"/>
      <c r="F29" s="308"/>
      <c r="H29" s="144">
        <v>888408</v>
      </c>
      <c r="I29" s="144">
        <v>0</v>
      </c>
      <c r="J29" s="144">
        <v>19086050</v>
      </c>
      <c r="K29" s="144">
        <v>0</v>
      </c>
      <c r="L29" s="144">
        <v>0</v>
      </c>
      <c r="M29" s="144">
        <v>0</v>
      </c>
      <c r="N29" s="144">
        <v>4423653</v>
      </c>
    </row>
    <row r="30" spans="1:14" ht="15.95" customHeight="1">
      <c r="B30" s="178" t="s">
        <v>178</v>
      </c>
      <c r="C30" s="128"/>
      <c r="F30" s="308"/>
      <c r="H30" s="144">
        <v>0</v>
      </c>
      <c r="I30" s="144">
        <v>0</v>
      </c>
      <c r="J30" s="144">
        <v>0</v>
      </c>
      <c r="K30" s="144">
        <v>0</v>
      </c>
      <c r="L30" s="144">
        <v>-6482493</v>
      </c>
      <c r="M30" s="144">
        <v>0</v>
      </c>
      <c r="N30" s="144">
        <v>-1857896</v>
      </c>
    </row>
    <row r="31" spans="1:14" ht="15.95" customHeight="1">
      <c r="B31" s="178" t="s">
        <v>179</v>
      </c>
      <c r="C31" s="128"/>
      <c r="H31" s="144">
        <v>-4605339</v>
      </c>
      <c r="I31" s="144">
        <v>0</v>
      </c>
      <c r="J31" s="144">
        <v>-4600912</v>
      </c>
      <c r="K31" s="144">
        <v>0</v>
      </c>
      <c r="L31" s="144">
        <v>0</v>
      </c>
      <c r="M31" s="144">
        <v>0</v>
      </c>
      <c r="N31" s="144">
        <v>0</v>
      </c>
    </row>
    <row r="32" spans="1:14" ht="15.95" customHeight="1">
      <c r="B32" s="178" t="s">
        <v>61</v>
      </c>
      <c r="C32" s="128"/>
      <c r="F32" s="308"/>
      <c r="H32" s="144">
        <v>-25053207</v>
      </c>
      <c r="I32" s="144">
        <v>0</v>
      </c>
      <c r="J32" s="144">
        <v>-2553551</v>
      </c>
      <c r="K32" s="144">
        <v>0</v>
      </c>
      <c r="L32" s="144">
        <v>-3210917077</v>
      </c>
      <c r="M32" s="144">
        <v>0</v>
      </c>
      <c r="N32" s="144">
        <v>-1580192212</v>
      </c>
    </row>
    <row r="33" spans="1:14" ht="15.95" customHeight="1">
      <c r="B33" s="178" t="s">
        <v>180</v>
      </c>
      <c r="C33" s="128"/>
      <c r="F33" s="308"/>
      <c r="H33" s="144">
        <v>-249441112</v>
      </c>
      <c r="I33" s="144">
        <v>0</v>
      </c>
      <c r="J33" s="144">
        <v>-110264738</v>
      </c>
      <c r="K33" s="144">
        <v>0</v>
      </c>
      <c r="L33" s="144">
        <v>-522159487</v>
      </c>
      <c r="M33" s="144">
        <v>0</v>
      </c>
      <c r="N33" s="144">
        <v>-369077084</v>
      </c>
    </row>
    <row r="34" spans="1:14" ht="15.95" customHeight="1">
      <c r="B34" s="178" t="s">
        <v>181</v>
      </c>
      <c r="C34" s="128"/>
      <c r="F34" s="308"/>
      <c r="H34" s="144">
        <v>758053444</v>
      </c>
      <c r="I34" s="144">
        <v>0</v>
      </c>
      <c r="J34" s="144">
        <v>554410838</v>
      </c>
      <c r="K34" s="144">
        <v>0</v>
      </c>
      <c r="L34" s="144">
        <v>673940388</v>
      </c>
      <c r="M34" s="144">
        <v>0</v>
      </c>
      <c r="N34" s="144">
        <v>569692339</v>
      </c>
    </row>
    <row r="35" spans="1:14" ht="15.95" customHeight="1">
      <c r="F35" s="308"/>
      <c r="H35" s="229"/>
      <c r="I35" s="177"/>
      <c r="J35" s="230"/>
      <c r="K35" s="177"/>
      <c r="L35" s="229"/>
      <c r="M35" s="177"/>
      <c r="N35" s="230"/>
    </row>
    <row r="36" spans="1:14" ht="15.95" customHeight="1">
      <c r="C36" s="128"/>
      <c r="H36" s="144">
        <f>SUM(H11:H34)</f>
        <v>1224287917</v>
      </c>
      <c r="I36" s="170"/>
      <c r="J36" s="144">
        <f>SUM(J11:J34)</f>
        <v>1789409987</v>
      </c>
      <c r="K36" s="170"/>
      <c r="L36" s="144">
        <f>SUM(L11:L34)</f>
        <v>7168516</v>
      </c>
      <c r="M36" s="170"/>
      <c r="N36" s="144">
        <f>SUM(N11:N34)</f>
        <v>210608216</v>
      </c>
    </row>
    <row r="37" spans="1:14" ht="7.9" customHeight="1">
      <c r="A37" s="131"/>
      <c r="F37" s="308"/>
    </row>
    <row r="38" spans="1:14" ht="15.95" customHeight="1">
      <c r="A38" s="231" t="s">
        <v>116</v>
      </c>
      <c r="B38" s="128"/>
      <c r="K38" s="1"/>
      <c r="L38" s="1"/>
      <c r="M38" s="1"/>
      <c r="N38" s="1"/>
    </row>
    <row r="39" spans="1:14" ht="15.95" customHeight="1">
      <c r="B39" s="132" t="s">
        <v>117</v>
      </c>
      <c r="C39" s="128"/>
      <c r="F39" s="308"/>
      <c r="H39" s="144">
        <v>-47654987</v>
      </c>
      <c r="I39" s="144">
        <v>0</v>
      </c>
      <c r="J39" s="144">
        <v>-79515962</v>
      </c>
      <c r="K39" s="144">
        <v>0</v>
      </c>
      <c r="L39" s="144">
        <v>89938409</v>
      </c>
      <c r="M39" s="144">
        <v>0</v>
      </c>
      <c r="N39" s="144">
        <v>-18016898</v>
      </c>
    </row>
    <row r="40" spans="1:14" ht="15.95" customHeight="1">
      <c r="B40" s="132" t="s">
        <v>118</v>
      </c>
      <c r="C40" s="128"/>
      <c r="F40" s="143"/>
      <c r="H40" s="144">
        <v>-210447278</v>
      </c>
      <c r="I40" s="144">
        <v>0</v>
      </c>
      <c r="J40" s="144">
        <v>-1353995060</v>
      </c>
      <c r="K40" s="144">
        <v>0</v>
      </c>
      <c r="L40" s="144">
        <v>-359042099</v>
      </c>
      <c r="M40" s="144">
        <v>0</v>
      </c>
      <c r="N40" s="144">
        <v>-485735309</v>
      </c>
    </row>
    <row r="41" spans="1:14" ht="15.95" customHeight="1">
      <c r="B41" s="132" t="s">
        <v>15</v>
      </c>
      <c r="C41" s="128"/>
      <c r="H41" s="144">
        <v>-141203345</v>
      </c>
      <c r="I41" s="144">
        <v>0</v>
      </c>
      <c r="J41" s="144">
        <v>-6832629</v>
      </c>
      <c r="K41" s="144">
        <v>0</v>
      </c>
      <c r="L41" s="144">
        <v>1239404</v>
      </c>
      <c r="M41" s="144">
        <v>0</v>
      </c>
      <c r="N41" s="144">
        <v>-598445</v>
      </c>
    </row>
    <row r="42" spans="1:14" ht="15.95" customHeight="1">
      <c r="B42" s="132" t="s">
        <v>119</v>
      </c>
      <c r="C42" s="128"/>
      <c r="F42" s="308"/>
      <c r="H42" s="144">
        <v>455409</v>
      </c>
      <c r="I42" s="144">
        <v>0</v>
      </c>
      <c r="J42" s="144">
        <v>6209173</v>
      </c>
      <c r="K42" s="144">
        <v>0</v>
      </c>
      <c r="L42" s="144">
        <v>989222</v>
      </c>
      <c r="M42" s="144">
        <v>0</v>
      </c>
      <c r="N42" s="144">
        <v>7054786</v>
      </c>
    </row>
    <row r="43" spans="1:14" ht="15.95" customHeight="1">
      <c r="B43" s="178" t="s">
        <v>182</v>
      </c>
      <c r="C43" s="128"/>
      <c r="F43" s="142"/>
      <c r="H43" s="144">
        <v>373040757</v>
      </c>
      <c r="I43" s="144">
        <v>0</v>
      </c>
      <c r="J43" s="144">
        <v>959683244</v>
      </c>
      <c r="K43" s="144">
        <v>0</v>
      </c>
      <c r="L43" s="144">
        <v>185191971</v>
      </c>
      <c r="M43" s="144">
        <v>0</v>
      </c>
      <c r="N43" s="144">
        <v>228007046</v>
      </c>
    </row>
    <row r="44" spans="1:14" ht="15.95" customHeight="1">
      <c r="B44" s="178" t="s">
        <v>183</v>
      </c>
      <c r="C44" s="128"/>
      <c r="F44" s="142"/>
      <c r="H44" s="144">
        <v>0</v>
      </c>
      <c r="I44" s="144">
        <v>0</v>
      </c>
      <c r="J44" s="144">
        <v>0</v>
      </c>
      <c r="K44" s="144">
        <v>0</v>
      </c>
      <c r="L44" s="144">
        <v>555152701</v>
      </c>
      <c r="M44" s="144">
        <v>0</v>
      </c>
      <c r="N44" s="144">
        <v>0</v>
      </c>
    </row>
    <row r="45" spans="1:14" ht="15.95" customHeight="1">
      <c r="B45" s="178" t="s">
        <v>184</v>
      </c>
      <c r="C45" s="128"/>
      <c r="F45" s="308">
        <v>16</v>
      </c>
      <c r="H45" s="144">
        <v>-99194203</v>
      </c>
      <c r="I45" s="144">
        <v>0</v>
      </c>
      <c r="J45" s="144">
        <v>-88250862</v>
      </c>
      <c r="K45" s="144">
        <v>0</v>
      </c>
      <c r="L45" s="144">
        <v>-11271627</v>
      </c>
      <c r="M45" s="144">
        <v>0</v>
      </c>
      <c r="N45" s="144">
        <v>-12075407</v>
      </c>
    </row>
    <row r="46" spans="1:14" ht="15.95" customHeight="1">
      <c r="B46" s="131" t="s">
        <v>120</v>
      </c>
      <c r="C46" s="128"/>
      <c r="H46" s="144">
        <v>-426764893</v>
      </c>
      <c r="I46" s="144">
        <v>0</v>
      </c>
      <c r="J46" s="144">
        <v>74465296</v>
      </c>
      <c r="K46" s="144">
        <v>0</v>
      </c>
      <c r="L46" s="144">
        <v>-207576418</v>
      </c>
      <c r="M46" s="144">
        <v>0</v>
      </c>
      <c r="N46" s="144">
        <v>153308778</v>
      </c>
    </row>
    <row r="47" spans="1:14" ht="15.95" customHeight="1">
      <c r="B47" s="131" t="s">
        <v>121</v>
      </c>
      <c r="C47" s="128"/>
      <c r="H47" s="144">
        <v>-54224892</v>
      </c>
      <c r="I47" s="144">
        <v>0</v>
      </c>
      <c r="J47" s="144">
        <v>-70691945</v>
      </c>
      <c r="K47" s="144">
        <v>0</v>
      </c>
      <c r="L47" s="144">
        <v>-24290950</v>
      </c>
      <c r="M47" s="144">
        <v>0</v>
      </c>
      <c r="N47" s="144">
        <v>-23534159</v>
      </c>
    </row>
    <row r="48" spans="1:14" ht="15.95" customHeight="1">
      <c r="B48" s="178" t="s">
        <v>185</v>
      </c>
      <c r="C48" s="128"/>
      <c r="F48" s="308"/>
      <c r="H48" s="144">
        <v>-2997638</v>
      </c>
      <c r="I48" s="144">
        <v>0</v>
      </c>
      <c r="J48" s="144">
        <v>-18571244</v>
      </c>
      <c r="K48" s="144">
        <v>0</v>
      </c>
      <c r="L48" s="144">
        <v>-2256182</v>
      </c>
      <c r="M48" s="144">
        <v>0</v>
      </c>
      <c r="N48" s="144">
        <v>-11036942</v>
      </c>
    </row>
    <row r="49" spans="1:14" ht="15.95" customHeight="1">
      <c r="B49" s="131" t="s">
        <v>122</v>
      </c>
      <c r="C49" s="128"/>
      <c r="H49" s="171">
        <v>-13626886</v>
      </c>
      <c r="I49" s="144">
        <v>0</v>
      </c>
      <c r="J49" s="171">
        <v>6360707</v>
      </c>
      <c r="K49" s="144">
        <v>0</v>
      </c>
      <c r="L49" s="171">
        <v>12553773</v>
      </c>
      <c r="M49" s="144">
        <v>0</v>
      </c>
      <c r="N49" s="171">
        <v>19405261</v>
      </c>
    </row>
    <row r="50" spans="1:14" ht="15.95" customHeight="1">
      <c r="C50" s="131"/>
      <c r="H50" s="144"/>
      <c r="J50" s="144"/>
      <c r="L50" s="144"/>
      <c r="N50" s="144"/>
    </row>
    <row r="51" spans="1:14" ht="15.95" customHeight="1">
      <c r="A51" s="211" t="s">
        <v>191</v>
      </c>
      <c r="B51" s="128"/>
      <c r="C51" s="131"/>
      <c r="H51" s="144">
        <f>SUM(H36:H49)</f>
        <v>601669961</v>
      </c>
      <c r="I51" s="170"/>
      <c r="J51" s="144">
        <f>SUM(J36:J49)</f>
        <v>1218270705</v>
      </c>
      <c r="K51" s="170"/>
      <c r="L51" s="144">
        <f>SUM(L36:L49)</f>
        <v>247796720</v>
      </c>
      <c r="M51" s="170"/>
      <c r="N51" s="144">
        <f>SUM(N36:N49)</f>
        <v>67386927</v>
      </c>
    </row>
    <row r="52" spans="1:14" ht="15.95" customHeight="1">
      <c r="A52" s="178" t="s">
        <v>186</v>
      </c>
      <c r="B52" s="128"/>
      <c r="C52" s="131"/>
      <c r="H52" s="144">
        <v>62783006</v>
      </c>
      <c r="I52" s="144">
        <v>0</v>
      </c>
      <c r="J52" s="144">
        <v>86356899</v>
      </c>
      <c r="K52" s="144">
        <v>0</v>
      </c>
      <c r="L52" s="144">
        <v>307271243</v>
      </c>
      <c r="M52" s="144">
        <v>0</v>
      </c>
      <c r="N52" s="144">
        <v>459213928</v>
      </c>
    </row>
    <row r="53" spans="1:14" ht="15.95" customHeight="1">
      <c r="A53" s="178" t="s">
        <v>187</v>
      </c>
      <c r="B53" s="128"/>
      <c r="C53" s="131"/>
      <c r="F53" s="308"/>
      <c r="H53" s="144">
        <v>-693688826</v>
      </c>
      <c r="I53" s="144">
        <v>0</v>
      </c>
      <c r="J53" s="144">
        <v>-672561074</v>
      </c>
      <c r="K53" s="144">
        <v>0</v>
      </c>
      <c r="L53" s="144">
        <v>-651896946</v>
      </c>
      <c r="M53" s="144">
        <v>0</v>
      </c>
      <c r="N53" s="144">
        <v>-665635907</v>
      </c>
    </row>
    <row r="54" spans="1:14" ht="15.95" customHeight="1">
      <c r="A54" s="178" t="s">
        <v>188</v>
      </c>
      <c r="B54" s="128"/>
      <c r="C54" s="131"/>
      <c r="F54" s="308">
        <v>10.1</v>
      </c>
      <c r="H54" s="144">
        <v>705831464</v>
      </c>
      <c r="I54" s="144">
        <v>0</v>
      </c>
      <c r="J54" s="144">
        <v>445439180</v>
      </c>
      <c r="K54" s="144">
        <v>0</v>
      </c>
      <c r="L54" s="144">
        <v>0</v>
      </c>
      <c r="M54" s="144">
        <v>0</v>
      </c>
      <c r="N54" s="144">
        <v>445439180</v>
      </c>
    </row>
    <row r="55" spans="1:14" ht="15.95" customHeight="1">
      <c r="A55" s="178" t="s">
        <v>189</v>
      </c>
      <c r="B55" s="128"/>
      <c r="C55" s="131"/>
      <c r="F55" s="308"/>
      <c r="H55" s="144">
        <v>1894424</v>
      </c>
      <c r="I55" s="144">
        <v>0</v>
      </c>
      <c r="J55" s="144">
        <v>2117956</v>
      </c>
      <c r="K55" s="144">
        <v>0</v>
      </c>
      <c r="L55" s="144">
        <v>0</v>
      </c>
      <c r="M55" s="144">
        <v>0</v>
      </c>
      <c r="N55" s="144">
        <v>0</v>
      </c>
    </row>
    <row r="56" spans="1:14" ht="15.95" customHeight="1">
      <c r="A56" s="178" t="s">
        <v>190</v>
      </c>
      <c r="B56" s="128"/>
      <c r="C56" s="131"/>
      <c r="F56" s="143" t="s">
        <v>13</v>
      </c>
      <c r="H56" s="171">
        <v>-256869479</v>
      </c>
      <c r="I56" s="144">
        <v>0</v>
      </c>
      <c r="J56" s="171">
        <v>-137916104</v>
      </c>
      <c r="K56" s="144">
        <v>0</v>
      </c>
      <c r="L56" s="171">
        <v>-39138841</v>
      </c>
      <c r="M56" s="144">
        <v>0</v>
      </c>
      <c r="N56" s="171">
        <v>-11279939</v>
      </c>
    </row>
    <row r="57" spans="1:14" ht="15.95" customHeight="1">
      <c r="A57" s="131"/>
      <c r="B57" s="128"/>
      <c r="C57" s="128"/>
      <c r="H57" s="144"/>
      <c r="J57" s="144"/>
      <c r="L57" s="144"/>
      <c r="N57" s="144"/>
    </row>
    <row r="58" spans="1:14" ht="15.95" customHeight="1">
      <c r="A58" s="211" t="s">
        <v>257</v>
      </c>
      <c r="B58" s="128"/>
      <c r="F58" s="308"/>
      <c r="H58" s="171">
        <f>SUM(H51:H56)</f>
        <v>421620550</v>
      </c>
      <c r="I58" s="170"/>
      <c r="J58" s="171">
        <f>SUM(J51:J56)</f>
        <v>941707562</v>
      </c>
      <c r="K58" s="170"/>
      <c r="L58" s="171">
        <f>SUM(L51:L56)</f>
        <v>-135967824</v>
      </c>
      <c r="M58" s="170"/>
      <c r="N58" s="171">
        <f>SUM(N51:N56)</f>
        <v>295124189</v>
      </c>
    </row>
    <row r="59" spans="1:14" ht="15.95" customHeight="1">
      <c r="B59" s="145"/>
      <c r="C59" s="131"/>
      <c r="F59" s="143"/>
      <c r="H59" s="144"/>
      <c r="J59" s="144"/>
      <c r="L59" s="144"/>
      <c r="N59" s="144"/>
    </row>
    <row r="60" spans="1:14" ht="15.95" customHeight="1">
      <c r="B60" s="145"/>
      <c r="C60" s="131"/>
      <c r="F60" s="143"/>
      <c r="H60" s="144"/>
      <c r="J60" s="144"/>
      <c r="L60" s="144"/>
      <c r="N60" s="144"/>
    </row>
    <row r="61" spans="1:14" ht="15.95" customHeight="1">
      <c r="B61" s="145"/>
      <c r="C61" s="131"/>
      <c r="F61" s="143"/>
      <c r="H61" s="144"/>
      <c r="J61" s="144"/>
      <c r="L61" s="144"/>
      <c r="N61" s="144"/>
    </row>
    <row r="62" spans="1:14" ht="15.95" customHeight="1">
      <c r="B62" s="145"/>
      <c r="C62" s="131"/>
      <c r="F62" s="143"/>
      <c r="H62" s="144"/>
      <c r="J62" s="144"/>
      <c r="L62" s="144"/>
      <c r="N62" s="144"/>
    </row>
    <row r="63" spans="1:14" s="25" customFormat="1" ht="21.95" customHeight="1">
      <c r="A63" s="6" t="str">
        <f>'10company'!A38</f>
        <v>The condensed notes to the interim financial information are an integral part of these interim financial information.</v>
      </c>
      <c r="B63" s="6"/>
      <c r="C63" s="7"/>
      <c r="D63" s="7"/>
      <c r="E63" s="7"/>
      <c r="F63" s="10"/>
      <c r="G63" s="7"/>
      <c r="H63" s="8"/>
      <c r="I63" s="8"/>
      <c r="J63" s="8"/>
      <c r="K63" s="8"/>
      <c r="L63" s="8"/>
      <c r="M63" s="8"/>
      <c r="N63" s="8"/>
    </row>
    <row r="64" spans="1:14" ht="15.95" customHeight="1">
      <c r="A64" s="329" t="s">
        <v>139</v>
      </c>
      <c r="B64" s="329"/>
      <c r="C64" s="329"/>
      <c r="D64" s="329"/>
      <c r="E64" s="329"/>
      <c r="F64" s="329"/>
      <c r="G64" s="329"/>
      <c r="H64" s="329"/>
      <c r="I64" s="329"/>
      <c r="J64" s="329"/>
      <c r="K64" s="329"/>
      <c r="L64" s="329"/>
      <c r="M64" s="329"/>
      <c r="N64" s="329"/>
    </row>
    <row r="65" spans="1:14" ht="15.95" customHeight="1">
      <c r="A65" s="330" t="s">
        <v>123</v>
      </c>
      <c r="B65" s="330"/>
      <c r="C65" s="330"/>
      <c r="D65" s="330"/>
      <c r="E65" s="330"/>
      <c r="F65" s="330"/>
      <c r="G65" s="330"/>
      <c r="H65" s="330"/>
      <c r="I65" s="330"/>
      <c r="J65" s="330"/>
      <c r="K65" s="330"/>
      <c r="L65" s="330"/>
      <c r="M65" s="330"/>
      <c r="N65" s="330"/>
    </row>
    <row r="66" spans="1:14" ht="15.95" customHeight="1">
      <c r="A66" s="331" t="str">
        <f>A3</f>
        <v>For the nine-month period ended 30 September 2016</v>
      </c>
      <c r="B66" s="331"/>
      <c r="C66" s="331"/>
      <c r="D66" s="331"/>
      <c r="E66" s="331"/>
      <c r="F66" s="331"/>
      <c r="G66" s="331"/>
      <c r="H66" s="331"/>
      <c r="I66" s="331"/>
      <c r="J66" s="331"/>
      <c r="K66" s="331"/>
      <c r="L66" s="331"/>
      <c r="M66" s="331"/>
      <c r="N66" s="331"/>
    </row>
    <row r="67" spans="1:14" ht="15.95" customHeight="1">
      <c r="F67" s="169"/>
      <c r="G67" s="169"/>
      <c r="H67" s="129"/>
      <c r="I67" s="240"/>
      <c r="J67" s="129"/>
      <c r="K67" s="240"/>
      <c r="L67" s="129"/>
      <c r="M67" s="240"/>
      <c r="N67" s="129"/>
    </row>
    <row r="68" spans="1:14" ht="15.95" customHeight="1">
      <c r="F68" s="169"/>
      <c r="G68" s="169"/>
      <c r="H68" s="129"/>
      <c r="I68" s="240"/>
      <c r="J68" s="129"/>
      <c r="K68" s="240"/>
      <c r="L68" s="129"/>
      <c r="M68" s="240"/>
      <c r="N68" s="129"/>
    </row>
    <row r="69" spans="1:14" ht="15.95" customHeight="1">
      <c r="F69" s="133"/>
      <c r="G69" s="134"/>
      <c r="H69" s="332" t="s">
        <v>0</v>
      </c>
      <c r="I69" s="332"/>
      <c r="J69" s="332"/>
      <c r="K69" s="135"/>
      <c r="L69" s="332" t="s">
        <v>1</v>
      </c>
      <c r="M69" s="332"/>
      <c r="N69" s="332"/>
    </row>
    <row r="70" spans="1:14" ht="15.95" customHeight="1">
      <c r="F70" s="136"/>
      <c r="G70" s="137"/>
      <c r="H70" s="138" t="s">
        <v>144</v>
      </c>
      <c r="I70" s="241"/>
      <c r="J70" s="138" t="s">
        <v>6</v>
      </c>
      <c r="K70" s="244"/>
      <c r="L70" s="138" t="s">
        <v>144</v>
      </c>
      <c r="M70" s="241"/>
      <c r="N70" s="138" t="s">
        <v>6</v>
      </c>
    </row>
    <row r="71" spans="1:14" ht="15.95" customHeight="1">
      <c r="F71" s="139" t="s">
        <v>7</v>
      </c>
      <c r="G71" s="137"/>
      <c r="H71" s="140" t="s">
        <v>8</v>
      </c>
      <c r="I71" s="241"/>
      <c r="J71" s="140" t="s">
        <v>8</v>
      </c>
      <c r="K71" s="244"/>
      <c r="L71" s="140" t="s">
        <v>8</v>
      </c>
      <c r="M71" s="241"/>
      <c r="N71" s="140" t="s">
        <v>8</v>
      </c>
    </row>
    <row r="72" spans="1:14" ht="15.95" customHeight="1">
      <c r="C72" s="128"/>
      <c r="F72" s="143"/>
      <c r="H72" s="144"/>
      <c r="J72" s="144"/>
      <c r="L72" s="144"/>
      <c r="N72" s="144"/>
    </row>
    <row r="73" spans="1:14" ht="15.95" customHeight="1">
      <c r="A73" s="232" t="s">
        <v>124</v>
      </c>
    </row>
    <row r="74" spans="1:14" ht="15.95" customHeight="1">
      <c r="A74" s="178" t="s">
        <v>192</v>
      </c>
      <c r="H74" s="142">
        <v>0</v>
      </c>
      <c r="I74" s="142">
        <v>0</v>
      </c>
      <c r="J74" s="142">
        <v>-3000000000</v>
      </c>
      <c r="K74" s="142">
        <v>0</v>
      </c>
      <c r="L74" s="142">
        <v>0</v>
      </c>
      <c r="M74" s="142">
        <v>0</v>
      </c>
      <c r="N74" s="142">
        <v>-3000000000</v>
      </c>
    </row>
    <row r="75" spans="1:14" ht="15.95" customHeight="1">
      <c r="A75" s="178" t="s">
        <v>193</v>
      </c>
      <c r="H75" s="142">
        <v>1469125257</v>
      </c>
      <c r="I75" s="142">
        <v>0</v>
      </c>
      <c r="J75" s="142">
        <v>2705474356</v>
      </c>
      <c r="K75" s="142">
        <v>0</v>
      </c>
      <c r="L75" s="142">
        <v>1469125257</v>
      </c>
      <c r="M75" s="142">
        <v>0</v>
      </c>
      <c r="N75" s="142">
        <v>2705474356</v>
      </c>
    </row>
    <row r="76" spans="1:14" ht="15.95" customHeight="1">
      <c r="A76" s="178" t="s">
        <v>194</v>
      </c>
      <c r="H76" s="142">
        <v>0</v>
      </c>
      <c r="I76" s="142">
        <v>0</v>
      </c>
      <c r="J76" s="142">
        <v>195000</v>
      </c>
      <c r="K76" s="142">
        <v>0</v>
      </c>
      <c r="L76" s="142">
        <v>0</v>
      </c>
      <c r="M76" s="142">
        <v>0</v>
      </c>
      <c r="N76" s="142">
        <v>0</v>
      </c>
    </row>
    <row r="77" spans="1:14" ht="15.95" customHeight="1">
      <c r="A77" s="178" t="s">
        <v>289</v>
      </c>
      <c r="F77" s="142"/>
      <c r="H77" s="142">
        <v>-13999000000</v>
      </c>
      <c r="I77" s="142">
        <v>0</v>
      </c>
      <c r="J77" s="142">
        <v>0</v>
      </c>
      <c r="K77" s="142">
        <v>0</v>
      </c>
      <c r="L77" s="142">
        <v>-24809403918</v>
      </c>
      <c r="M77" s="142">
        <v>0</v>
      </c>
      <c r="N77" s="142">
        <v>-2298100000</v>
      </c>
    </row>
    <row r="78" spans="1:14" ht="15.95" customHeight="1">
      <c r="A78" s="178" t="s">
        <v>290</v>
      </c>
      <c r="F78" s="142"/>
      <c r="H78" s="142">
        <v>1000000000</v>
      </c>
      <c r="I78" s="142">
        <v>0</v>
      </c>
      <c r="J78" s="142">
        <v>0</v>
      </c>
      <c r="K78" s="142">
        <v>0</v>
      </c>
      <c r="L78" s="142">
        <v>15919012908</v>
      </c>
      <c r="M78" s="142">
        <v>0</v>
      </c>
      <c r="N78" s="142">
        <v>1531100000</v>
      </c>
    </row>
    <row r="79" spans="1:14" ht="15.95" customHeight="1">
      <c r="A79" s="178" t="s">
        <v>195</v>
      </c>
      <c r="F79" s="308">
        <v>10.1</v>
      </c>
      <c r="H79" s="142">
        <v>-657760605</v>
      </c>
      <c r="I79" s="142">
        <v>0</v>
      </c>
      <c r="J79" s="142">
        <v>-46691620</v>
      </c>
      <c r="K79" s="142">
        <v>0</v>
      </c>
      <c r="L79" s="142">
        <v>0</v>
      </c>
      <c r="M79" s="142">
        <v>0</v>
      </c>
      <c r="N79" s="142">
        <v>0</v>
      </c>
    </row>
    <row r="80" spans="1:14" ht="15.95" customHeight="1">
      <c r="A80" s="178" t="s">
        <v>197</v>
      </c>
      <c r="F80" s="142"/>
      <c r="H80" s="142">
        <v>36719999</v>
      </c>
      <c r="I80" s="142">
        <v>0</v>
      </c>
      <c r="J80" s="142">
        <v>0</v>
      </c>
      <c r="K80" s="142">
        <v>0</v>
      </c>
      <c r="L80" s="142">
        <v>0</v>
      </c>
      <c r="M80" s="142">
        <v>0</v>
      </c>
      <c r="N80" s="142">
        <v>0</v>
      </c>
    </row>
    <row r="81" spans="1:20" ht="15.95" customHeight="1">
      <c r="A81" s="178" t="s">
        <v>198</v>
      </c>
      <c r="F81" s="142"/>
      <c r="H81" s="142">
        <v>0</v>
      </c>
      <c r="I81" s="142">
        <v>0</v>
      </c>
      <c r="J81" s="142">
        <v>0</v>
      </c>
      <c r="K81" s="142">
        <v>0</v>
      </c>
      <c r="L81" s="142">
        <v>-1998402623</v>
      </c>
      <c r="M81" s="142">
        <v>0</v>
      </c>
      <c r="N81" s="142">
        <v>-678579224</v>
      </c>
    </row>
    <row r="82" spans="1:20" ht="15.95" customHeight="1">
      <c r="A82" s="18" t="s">
        <v>199</v>
      </c>
    </row>
    <row r="83" spans="1:20" ht="15.95" customHeight="1">
      <c r="A83" s="178"/>
      <c r="B83" s="178" t="s">
        <v>125</v>
      </c>
      <c r="H83" s="142">
        <v>0</v>
      </c>
      <c r="I83" s="142">
        <v>0</v>
      </c>
      <c r="J83" s="142">
        <v>2818619734</v>
      </c>
      <c r="K83" s="142">
        <v>0</v>
      </c>
      <c r="L83" s="142">
        <v>0</v>
      </c>
      <c r="M83" s="142">
        <v>0</v>
      </c>
      <c r="N83" s="142">
        <v>2391149649</v>
      </c>
    </row>
    <row r="84" spans="1:20" ht="15.95" customHeight="1">
      <c r="A84" s="178" t="s">
        <v>196</v>
      </c>
      <c r="H84" s="142">
        <v>7323555</v>
      </c>
      <c r="I84" s="142">
        <v>0</v>
      </c>
      <c r="J84" s="142">
        <v>0</v>
      </c>
      <c r="K84" s="142">
        <v>0</v>
      </c>
      <c r="L84" s="142">
        <v>7323555</v>
      </c>
      <c r="M84" s="142">
        <v>0</v>
      </c>
      <c r="N84" s="142">
        <v>0</v>
      </c>
    </row>
    <row r="85" spans="1:20" ht="15.95" customHeight="1">
      <c r="A85" s="178" t="s">
        <v>200</v>
      </c>
      <c r="F85" s="308">
        <v>10.199999999999999</v>
      </c>
      <c r="H85" s="142">
        <v>-69158346</v>
      </c>
      <c r="I85" s="142">
        <v>0</v>
      </c>
      <c r="J85" s="142">
        <v>0</v>
      </c>
      <c r="K85" s="142">
        <v>0</v>
      </c>
      <c r="L85" s="142">
        <v>0</v>
      </c>
      <c r="M85" s="142">
        <v>0</v>
      </c>
      <c r="N85" s="142">
        <v>0</v>
      </c>
    </row>
    <row r="86" spans="1:20" ht="15.95" customHeight="1">
      <c r="A86" s="178" t="s">
        <v>258</v>
      </c>
      <c r="H86" s="142">
        <v>1274997</v>
      </c>
      <c r="I86" s="142">
        <v>0</v>
      </c>
      <c r="J86" s="142">
        <v>0</v>
      </c>
      <c r="K86" s="142">
        <v>0</v>
      </c>
      <c r="L86" s="142">
        <v>0</v>
      </c>
      <c r="M86" s="142">
        <v>0</v>
      </c>
      <c r="N86" s="142">
        <v>0</v>
      </c>
    </row>
    <row r="87" spans="1:20" ht="15.95" customHeight="1">
      <c r="A87" s="178" t="s">
        <v>259</v>
      </c>
      <c r="H87" s="142">
        <v>0</v>
      </c>
      <c r="I87" s="142">
        <v>0</v>
      </c>
      <c r="J87" s="142">
        <v>0</v>
      </c>
      <c r="K87" s="142">
        <v>0</v>
      </c>
      <c r="L87" s="142">
        <v>3150914627</v>
      </c>
      <c r="M87" s="142">
        <v>0</v>
      </c>
      <c r="N87" s="142">
        <v>1714649159</v>
      </c>
    </row>
    <row r="88" spans="1:20" ht="15.95" customHeight="1">
      <c r="A88" s="178" t="s">
        <v>126</v>
      </c>
      <c r="H88" s="142">
        <v>25053208</v>
      </c>
      <c r="I88" s="142">
        <v>0</v>
      </c>
      <c r="J88" s="142">
        <v>2553551</v>
      </c>
      <c r="K88" s="142">
        <v>0</v>
      </c>
      <c r="L88" s="142">
        <v>2456</v>
      </c>
      <c r="M88" s="142">
        <v>0</v>
      </c>
      <c r="N88" s="142">
        <v>3567</v>
      </c>
      <c r="T88" s="142">
        <f>+'[4]11-13'!J84</f>
        <v>0</v>
      </c>
    </row>
    <row r="89" spans="1:20" ht="15.95" customHeight="1">
      <c r="A89" s="178" t="s">
        <v>127</v>
      </c>
      <c r="H89" s="142">
        <v>0</v>
      </c>
      <c r="I89" s="142">
        <v>0</v>
      </c>
      <c r="J89" s="142">
        <v>33500000</v>
      </c>
      <c r="K89" s="142">
        <v>0</v>
      </c>
      <c r="M89" s="142">
        <v>0</v>
      </c>
      <c r="N89" s="142">
        <v>33500000</v>
      </c>
    </row>
    <row r="90" spans="1:20" ht="15.95" customHeight="1">
      <c r="A90" s="178" t="s">
        <v>201</v>
      </c>
      <c r="F90" s="308">
        <v>12</v>
      </c>
      <c r="H90" s="142">
        <v>-20619269</v>
      </c>
      <c r="I90" s="142">
        <v>0</v>
      </c>
      <c r="J90" s="142">
        <v>-29693842</v>
      </c>
      <c r="K90" s="142">
        <v>0</v>
      </c>
      <c r="L90" s="142">
        <v>0</v>
      </c>
      <c r="M90" s="142">
        <v>0</v>
      </c>
      <c r="N90" s="142">
        <v>0</v>
      </c>
    </row>
    <row r="91" spans="1:20" ht="15.95" customHeight="1">
      <c r="A91" s="178" t="s">
        <v>128</v>
      </c>
      <c r="H91" s="142">
        <v>966764</v>
      </c>
      <c r="I91" s="142">
        <v>0</v>
      </c>
      <c r="J91" s="142">
        <v>112415888</v>
      </c>
      <c r="K91" s="142">
        <v>0</v>
      </c>
      <c r="L91" s="142">
        <v>639663</v>
      </c>
      <c r="M91" s="142">
        <v>0</v>
      </c>
      <c r="N91" s="142">
        <v>97906542</v>
      </c>
    </row>
    <row r="92" spans="1:20" ht="15.95" customHeight="1">
      <c r="A92" s="178" t="s">
        <v>202</v>
      </c>
      <c r="F92" s="308">
        <v>13</v>
      </c>
      <c r="H92" s="142">
        <v>-216825141</v>
      </c>
      <c r="I92" s="142">
        <v>0</v>
      </c>
      <c r="J92" s="142">
        <v>-239071828</v>
      </c>
      <c r="K92" s="142">
        <v>0</v>
      </c>
      <c r="L92" s="142">
        <v>-15138841</v>
      </c>
      <c r="M92" s="142">
        <v>0</v>
      </c>
      <c r="N92" s="142">
        <v>-17595508</v>
      </c>
    </row>
    <row r="93" spans="1:20" ht="15.95" customHeight="1">
      <c r="F93" s="143"/>
      <c r="H93" s="233"/>
      <c r="J93" s="233"/>
      <c r="L93" s="233"/>
      <c r="N93" s="233"/>
    </row>
    <row r="94" spans="1:20" ht="15.95" customHeight="1">
      <c r="A94" s="211" t="s">
        <v>260</v>
      </c>
      <c r="B94" s="145"/>
      <c r="C94" s="149"/>
      <c r="D94" s="150"/>
      <c r="E94" s="150"/>
      <c r="H94" s="171">
        <f>SUM(H74:H92)</f>
        <v>-12422899581</v>
      </c>
      <c r="I94" s="242"/>
      <c r="J94" s="171">
        <f>SUM(J74:J92)</f>
        <v>2357301239</v>
      </c>
      <c r="K94" s="170"/>
      <c r="L94" s="171">
        <f>SUM(L74:L92)</f>
        <v>-6275926916</v>
      </c>
      <c r="M94" s="170"/>
      <c r="N94" s="171">
        <f>SUM(N74:N92)</f>
        <v>2479508541</v>
      </c>
    </row>
    <row r="95" spans="1:20" ht="15.95" customHeight="1">
      <c r="A95" s="145"/>
      <c r="B95" s="145"/>
      <c r="C95" s="149"/>
      <c r="D95" s="150"/>
      <c r="E95" s="150"/>
      <c r="H95" s="144"/>
      <c r="J95" s="144"/>
      <c r="L95" s="144"/>
      <c r="N95" s="144"/>
    </row>
    <row r="96" spans="1:20" ht="15.95" customHeight="1">
      <c r="A96" s="145"/>
      <c r="B96" s="145"/>
      <c r="C96" s="149"/>
      <c r="D96" s="150"/>
      <c r="E96" s="150"/>
      <c r="H96" s="144"/>
      <c r="J96" s="144"/>
      <c r="L96" s="144"/>
      <c r="N96" s="144"/>
    </row>
    <row r="97" spans="1:14" ht="15.95" customHeight="1">
      <c r="A97" s="145"/>
      <c r="B97" s="145"/>
      <c r="C97" s="149"/>
      <c r="D97" s="150"/>
      <c r="E97" s="150"/>
      <c r="H97" s="144"/>
      <c r="J97" s="144"/>
      <c r="L97" s="144"/>
      <c r="N97" s="144"/>
    </row>
    <row r="98" spans="1:14" ht="15.95" customHeight="1">
      <c r="A98" s="145"/>
      <c r="B98" s="145"/>
      <c r="C98" s="149"/>
      <c r="D98" s="150"/>
      <c r="E98" s="150"/>
      <c r="H98" s="144"/>
      <c r="J98" s="144"/>
      <c r="L98" s="144"/>
      <c r="N98" s="144"/>
    </row>
    <row r="99" spans="1:14" ht="15.95" customHeight="1">
      <c r="A99" s="145"/>
      <c r="B99" s="145"/>
      <c r="C99" s="149"/>
      <c r="D99" s="150"/>
      <c r="E99" s="150"/>
      <c r="H99" s="144"/>
      <c r="J99" s="144"/>
      <c r="L99" s="144"/>
      <c r="N99" s="144"/>
    </row>
    <row r="100" spans="1:14" ht="15.95" customHeight="1">
      <c r="A100" s="151"/>
      <c r="B100" s="146"/>
      <c r="C100" s="147"/>
      <c r="D100" s="147"/>
      <c r="E100" s="147"/>
      <c r="F100" s="148"/>
      <c r="G100" s="147"/>
    </row>
    <row r="101" spans="1:14" ht="15.95" customHeight="1">
      <c r="A101" s="151"/>
      <c r="B101" s="146"/>
      <c r="C101" s="147"/>
      <c r="D101" s="147"/>
      <c r="E101" s="147"/>
      <c r="F101" s="148"/>
      <c r="G101" s="147"/>
      <c r="H101" s="144"/>
      <c r="J101" s="144"/>
      <c r="L101" s="144"/>
      <c r="N101" s="144"/>
    </row>
    <row r="128" ht="18" customHeight="1"/>
    <row r="130" spans="1:14" ht="11.25" customHeight="1"/>
    <row r="131" spans="1:14" s="25" customFormat="1" ht="21.95" customHeight="1">
      <c r="A131" s="6" t="str">
        <f>A63</f>
        <v>The condensed notes to the interim financial information are an integral part of these interim financial information.</v>
      </c>
      <c r="B131" s="6"/>
      <c r="C131" s="7"/>
      <c r="D131" s="7"/>
      <c r="E131" s="7"/>
      <c r="F131" s="10"/>
      <c r="G131" s="7"/>
      <c r="H131" s="8"/>
      <c r="I131" s="8"/>
      <c r="J131" s="8"/>
      <c r="K131" s="8"/>
      <c r="L131" s="8"/>
      <c r="M131" s="8"/>
      <c r="N131" s="8"/>
    </row>
    <row r="132" spans="1:14" ht="15.95" customHeight="1">
      <c r="A132" s="329" t="s">
        <v>143</v>
      </c>
      <c r="B132" s="329"/>
      <c r="C132" s="329"/>
      <c r="D132" s="329"/>
      <c r="E132" s="329"/>
      <c r="F132" s="329"/>
      <c r="G132" s="329"/>
      <c r="H132" s="329"/>
      <c r="I132" s="329"/>
      <c r="J132" s="329"/>
      <c r="K132" s="329"/>
      <c r="L132" s="329"/>
      <c r="M132" s="329"/>
      <c r="N132" s="329"/>
    </row>
    <row r="133" spans="1:14" s="152" customFormat="1" ht="15.95" customHeight="1">
      <c r="A133" s="330" t="s">
        <v>123</v>
      </c>
      <c r="B133" s="330"/>
      <c r="C133" s="330"/>
      <c r="D133" s="330"/>
      <c r="E133" s="330"/>
      <c r="F133" s="330"/>
      <c r="G133" s="330"/>
      <c r="H133" s="330"/>
      <c r="I133" s="330"/>
      <c r="J133" s="330"/>
      <c r="K133" s="330"/>
      <c r="L133" s="330"/>
      <c r="M133" s="330"/>
      <c r="N133" s="330"/>
    </row>
    <row r="134" spans="1:14" s="152" customFormat="1" ht="15.95" customHeight="1">
      <c r="A134" s="331" t="str">
        <f>A66</f>
        <v>For the nine-month period ended 30 September 2016</v>
      </c>
      <c r="B134" s="331"/>
      <c r="C134" s="331"/>
      <c r="D134" s="331"/>
      <c r="E134" s="331"/>
      <c r="F134" s="331"/>
      <c r="G134" s="331"/>
      <c r="H134" s="331"/>
      <c r="I134" s="331"/>
      <c r="J134" s="331"/>
      <c r="K134" s="331"/>
      <c r="L134" s="331"/>
      <c r="M134" s="331"/>
      <c r="N134" s="331"/>
    </row>
    <row r="135" spans="1:14" s="152" customFormat="1" ht="15.95" customHeight="1">
      <c r="A135" s="169"/>
      <c r="B135" s="227"/>
      <c r="C135" s="169"/>
      <c r="D135" s="169"/>
      <c r="E135" s="169"/>
      <c r="F135" s="169"/>
      <c r="G135" s="169"/>
      <c r="H135" s="129"/>
      <c r="I135" s="240"/>
      <c r="J135" s="129"/>
      <c r="K135" s="240"/>
      <c r="L135" s="129"/>
      <c r="M135" s="240"/>
      <c r="N135" s="129"/>
    </row>
    <row r="137" spans="1:14" ht="15.95" customHeight="1">
      <c r="F137" s="133"/>
      <c r="G137" s="134"/>
      <c r="H137" s="332" t="s">
        <v>0</v>
      </c>
      <c r="I137" s="332"/>
      <c r="J137" s="332"/>
      <c r="K137" s="135"/>
      <c r="L137" s="332" t="s">
        <v>1</v>
      </c>
      <c r="M137" s="332"/>
      <c r="N137" s="332"/>
    </row>
    <row r="138" spans="1:14" ht="15.95" customHeight="1">
      <c r="F138" s="136"/>
      <c r="G138" s="137"/>
      <c r="H138" s="138" t="s">
        <v>144</v>
      </c>
      <c r="I138" s="241"/>
      <c r="J138" s="138" t="s">
        <v>6</v>
      </c>
      <c r="K138" s="244"/>
      <c r="L138" s="138" t="s">
        <v>144</v>
      </c>
      <c r="M138" s="241"/>
      <c r="N138" s="138" t="s">
        <v>6</v>
      </c>
    </row>
    <row r="139" spans="1:14" ht="15.95" customHeight="1">
      <c r="F139" s="139" t="s">
        <v>252</v>
      </c>
      <c r="G139" s="137"/>
      <c r="H139" s="140" t="s">
        <v>8</v>
      </c>
      <c r="I139" s="241"/>
      <c r="J139" s="140" t="s">
        <v>8</v>
      </c>
      <c r="K139" s="244"/>
      <c r="L139" s="140" t="s">
        <v>8</v>
      </c>
      <c r="M139" s="241"/>
      <c r="N139" s="140" t="s">
        <v>8</v>
      </c>
    </row>
    <row r="140" spans="1:14" ht="15.95" customHeight="1">
      <c r="F140" s="148"/>
      <c r="K140" s="1"/>
      <c r="L140" s="1"/>
      <c r="M140" s="1"/>
      <c r="N140" s="1"/>
    </row>
    <row r="141" spans="1:14" ht="15.95" customHeight="1">
      <c r="A141" s="232" t="s">
        <v>129</v>
      </c>
      <c r="F141" s="148"/>
    </row>
    <row r="142" spans="1:14" ht="15.95" customHeight="1">
      <c r="A142" s="234" t="s">
        <v>203</v>
      </c>
      <c r="F142" s="148"/>
      <c r="H142" s="142">
        <v>17184740341</v>
      </c>
      <c r="I142" s="142">
        <v>0</v>
      </c>
      <c r="J142" s="142">
        <v>0</v>
      </c>
      <c r="K142" s="142">
        <v>0</v>
      </c>
      <c r="L142" s="142">
        <v>17184740341</v>
      </c>
      <c r="M142" s="142">
        <v>0</v>
      </c>
      <c r="N142" s="142">
        <v>0</v>
      </c>
    </row>
    <row r="143" spans="1:14" ht="15.95" customHeight="1">
      <c r="A143" s="178" t="s">
        <v>204</v>
      </c>
      <c r="F143" s="148"/>
      <c r="H143" s="142">
        <v>-13064612908</v>
      </c>
      <c r="I143" s="142">
        <v>0</v>
      </c>
      <c r="J143" s="142">
        <v>-300000000</v>
      </c>
      <c r="K143" s="142">
        <v>0</v>
      </c>
      <c r="L143" s="142">
        <v>-13064612908</v>
      </c>
      <c r="M143" s="142">
        <v>0</v>
      </c>
      <c r="N143" s="142">
        <v>-300000000</v>
      </c>
    </row>
    <row r="144" spans="1:14" ht="15.95" customHeight="1">
      <c r="A144" s="178" t="s">
        <v>130</v>
      </c>
      <c r="H144" s="142">
        <v>0</v>
      </c>
      <c r="I144" s="142">
        <v>0</v>
      </c>
      <c r="J144" s="142">
        <v>2500000000</v>
      </c>
      <c r="K144" s="142">
        <v>0</v>
      </c>
      <c r="L144" s="142">
        <v>0</v>
      </c>
      <c r="M144" s="142">
        <v>0</v>
      </c>
      <c r="N144" s="142">
        <v>2500000000</v>
      </c>
    </row>
    <row r="145" spans="1:14" ht="15.95" customHeight="1">
      <c r="A145" s="178" t="s">
        <v>205</v>
      </c>
      <c r="H145" s="142">
        <v>0</v>
      </c>
      <c r="I145" s="142">
        <v>0</v>
      </c>
      <c r="J145" s="142">
        <v>-1500000000</v>
      </c>
      <c r="K145" s="142">
        <v>0</v>
      </c>
      <c r="L145" s="142">
        <v>0</v>
      </c>
      <c r="M145" s="142">
        <v>0</v>
      </c>
      <c r="N145" s="142">
        <v>-1500000000</v>
      </c>
    </row>
    <row r="146" spans="1:14" ht="15.95" customHeight="1">
      <c r="A146" s="178" t="s">
        <v>206</v>
      </c>
      <c r="H146" s="142">
        <v>0</v>
      </c>
      <c r="I146" s="142">
        <v>0</v>
      </c>
      <c r="J146" s="142">
        <v>-11235000</v>
      </c>
      <c r="K146" s="142">
        <v>0</v>
      </c>
      <c r="L146" s="142">
        <v>0</v>
      </c>
      <c r="M146" s="142">
        <v>0</v>
      </c>
      <c r="N146" s="142">
        <v>-11235000</v>
      </c>
    </row>
    <row r="147" spans="1:14" ht="15.95" customHeight="1">
      <c r="A147" s="178" t="s">
        <v>262</v>
      </c>
      <c r="B147" s="178"/>
      <c r="C147" s="176"/>
      <c r="D147" s="176"/>
      <c r="E147" s="176"/>
      <c r="I147" s="142"/>
      <c r="K147" s="142"/>
      <c r="M147" s="142"/>
    </row>
    <row r="148" spans="1:14" ht="15.95" customHeight="1">
      <c r="A148" s="18"/>
      <c r="B148" s="18" t="s">
        <v>131</v>
      </c>
      <c r="C148" s="17"/>
      <c r="D148" s="17"/>
      <c r="E148" s="17"/>
      <c r="H148" s="142">
        <v>0</v>
      </c>
      <c r="I148" s="142">
        <v>0</v>
      </c>
      <c r="J148" s="142">
        <v>0</v>
      </c>
      <c r="K148" s="142">
        <v>0</v>
      </c>
      <c r="L148" s="142">
        <v>-540798528</v>
      </c>
      <c r="M148" s="142">
        <v>0</v>
      </c>
      <c r="N148" s="142">
        <v>489908990</v>
      </c>
    </row>
    <row r="149" spans="1:14" ht="15.95" customHeight="1">
      <c r="A149" s="173" t="s">
        <v>261</v>
      </c>
      <c r="H149" s="142">
        <v>0</v>
      </c>
      <c r="I149" s="142">
        <v>0</v>
      </c>
      <c r="J149" s="142">
        <v>0</v>
      </c>
      <c r="K149" s="142">
        <v>0</v>
      </c>
      <c r="L149" s="142">
        <v>5112078367</v>
      </c>
      <c r="M149" s="142">
        <v>0</v>
      </c>
      <c r="N149" s="142">
        <v>-76609739</v>
      </c>
    </row>
    <row r="150" spans="1:14" ht="15.95" customHeight="1">
      <c r="A150" s="173" t="s">
        <v>207</v>
      </c>
      <c r="H150" s="142">
        <v>0</v>
      </c>
      <c r="I150" s="142">
        <v>0</v>
      </c>
      <c r="J150" s="142">
        <v>0</v>
      </c>
      <c r="K150" s="142">
        <v>0</v>
      </c>
      <c r="L150" s="142">
        <v>0</v>
      </c>
      <c r="M150" s="142">
        <v>0</v>
      </c>
      <c r="N150" s="142">
        <v>-34000</v>
      </c>
    </row>
    <row r="151" spans="1:14" ht="15.95" customHeight="1">
      <c r="A151" s="173" t="s">
        <v>208</v>
      </c>
      <c r="H151" s="142">
        <v>0</v>
      </c>
      <c r="I151" s="142">
        <v>0</v>
      </c>
      <c r="J151" s="142">
        <v>-262500000</v>
      </c>
      <c r="K151" s="142">
        <v>0</v>
      </c>
      <c r="L151" s="142">
        <v>0</v>
      </c>
      <c r="M151" s="142">
        <v>0</v>
      </c>
      <c r="N151" s="142">
        <v>-262500000</v>
      </c>
    </row>
    <row r="152" spans="1:14" ht="15.95" customHeight="1">
      <c r="A152" s="173" t="s">
        <v>253</v>
      </c>
      <c r="F152" s="136">
        <v>15</v>
      </c>
      <c r="H152" s="142">
        <v>10894010000</v>
      </c>
      <c r="I152" s="142"/>
      <c r="J152" s="142" t="s">
        <v>91</v>
      </c>
      <c r="K152" s="142"/>
      <c r="L152" s="142">
        <v>500000000</v>
      </c>
      <c r="M152" s="142"/>
      <c r="N152" s="142" t="s">
        <v>91</v>
      </c>
    </row>
    <row r="153" spans="1:14" ht="15.95" customHeight="1">
      <c r="A153" s="173" t="s">
        <v>209</v>
      </c>
      <c r="F153" s="136">
        <v>15</v>
      </c>
      <c r="H153" s="142">
        <v>-1007993920</v>
      </c>
      <c r="I153" s="142">
        <v>0</v>
      </c>
      <c r="J153" s="142">
        <v>-607803421</v>
      </c>
      <c r="K153" s="142">
        <v>0</v>
      </c>
      <c r="L153" s="142">
        <v>-850118920</v>
      </c>
      <c r="M153" s="142">
        <v>0</v>
      </c>
      <c r="N153" s="142">
        <v>-441053422</v>
      </c>
    </row>
    <row r="154" spans="1:14" ht="15.95" customHeight="1">
      <c r="A154" s="178" t="s">
        <v>87</v>
      </c>
      <c r="H154" s="142">
        <f>-1013955597-325</f>
        <v>-1013955922</v>
      </c>
      <c r="I154" s="142">
        <v>0</v>
      </c>
      <c r="J154" s="142">
        <f>-4298671445-919</f>
        <v>-4298672364</v>
      </c>
      <c r="K154" s="142">
        <v>0</v>
      </c>
      <c r="L154" s="142">
        <v>-1013955597</v>
      </c>
      <c r="M154" s="142">
        <v>0</v>
      </c>
      <c r="N154" s="142">
        <v>-4298671445</v>
      </c>
    </row>
    <row r="155" spans="1:14" ht="15.95" customHeight="1">
      <c r="A155" s="178" t="s">
        <v>210</v>
      </c>
      <c r="F155" s="143"/>
      <c r="H155" s="171">
        <v>0</v>
      </c>
      <c r="I155" s="142">
        <v>0</v>
      </c>
      <c r="J155" s="171">
        <v>-1183</v>
      </c>
      <c r="K155" s="142">
        <v>0</v>
      </c>
      <c r="L155" s="171">
        <v>0</v>
      </c>
      <c r="M155" s="142">
        <v>0</v>
      </c>
      <c r="N155" s="171">
        <v>0</v>
      </c>
    </row>
    <row r="156" spans="1:14" ht="15.95" customHeight="1">
      <c r="F156" s="143"/>
      <c r="H156" s="144"/>
      <c r="J156" s="144"/>
      <c r="L156" s="144"/>
      <c r="N156" s="144"/>
    </row>
    <row r="157" spans="1:14" ht="15.95" customHeight="1">
      <c r="A157" s="211" t="s">
        <v>263</v>
      </c>
      <c r="C157" s="150"/>
      <c r="D157" s="150"/>
      <c r="E157" s="150"/>
      <c r="H157" s="171">
        <f>SUM(H142:H155)</f>
        <v>12992187591</v>
      </c>
      <c r="I157" s="242"/>
      <c r="J157" s="171">
        <f>SUM(J142:J155)</f>
        <v>-4480211968</v>
      </c>
      <c r="K157" s="170"/>
      <c r="L157" s="171">
        <f>SUM(L142:L155)</f>
        <v>7327332755</v>
      </c>
      <c r="M157" s="170"/>
      <c r="N157" s="171">
        <f>SUM(N142:N155)</f>
        <v>-3900194616</v>
      </c>
    </row>
    <row r="158" spans="1:14" ht="15.95" customHeight="1">
      <c r="H158" s="144"/>
      <c r="J158" s="144"/>
      <c r="L158" s="144"/>
      <c r="N158" s="144"/>
    </row>
    <row r="159" spans="1:14" ht="15.95" customHeight="1">
      <c r="A159" s="173" t="s">
        <v>132</v>
      </c>
      <c r="C159" s="128"/>
      <c r="F159" s="143"/>
      <c r="H159" s="171">
        <f>+'[4]11-13'!F122</f>
        <v>-341880</v>
      </c>
      <c r="I159" s="144">
        <f>+'[4]11-13'!G122</f>
        <v>0</v>
      </c>
      <c r="J159" s="171">
        <f>+'[4]11-13'!H122</f>
        <v>-836289</v>
      </c>
      <c r="K159" s="144">
        <f>+'[4]11-13'!I122</f>
        <v>0</v>
      </c>
      <c r="L159" s="171">
        <f>+'[4]11-13'!J122</f>
        <v>0</v>
      </c>
      <c r="M159" s="144">
        <f>+'[4]11-13'!K122</f>
        <v>0</v>
      </c>
      <c r="N159" s="171">
        <f>+'[4]11-13'!L122</f>
        <v>0</v>
      </c>
    </row>
    <row r="160" spans="1:14" ht="15.95" customHeight="1">
      <c r="F160" s="143"/>
      <c r="H160" s="144"/>
      <c r="J160" s="144"/>
      <c r="L160" s="144"/>
      <c r="N160" s="144"/>
    </row>
    <row r="161" spans="1:14" ht="15.95" customHeight="1">
      <c r="A161" s="225" t="s">
        <v>264</v>
      </c>
      <c r="B161" s="145"/>
      <c r="C161" s="150"/>
      <c r="D161" s="150"/>
      <c r="E161" s="150"/>
      <c r="F161" s="143"/>
      <c r="H161" s="144">
        <f>H58+H94+H157+H159</f>
        <v>990566680</v>
      </c>
      <c r="I161" s="242"/>
      <c r="J161" s="144">
        <f>J58+J94+J157+J159</f>
        <v>-1182039456</v>
      </c>
      <c r="K161" s="170"/>
      <c r="L161" s="144">
        <f>L58+L94+L157+L159</f>
        <v>915438015</v>
      </c>
      <c r="M161" s="170"/>
      <c r="N161" s="144">
        <f>N58+N94+N157+N159</f>
        <v>-1125561886</v>
      </c>
    </row>
    <row r="162" spans="1:14" ht="15.95" customHeight="1">
      <c r="A162" s="173" t="s">
        <v>211</v>
      </c>
      <c r="F162" s="143"/>
      <c r="H162" s="171">
        <f>+'[4]11-13'!F125</f>
        <v>1475613992</v>
      </c>
      <c r="I162" s="144">
        <f>+'[4]11-13'!G125</f>
        <v>0</v>
      </c>
      <c r="J162" s="171">
        <f>+'[4]11-13'!H125</f>
        <v>2087414640</v>
      </c>
      <c r="K162" s="144">
        <f>+'[4]11-13'!I125</f>
        <v>0</v>
      </c>
      <c r="L162" s="171">
        <f>+'[4]11-13'!J125</f>
        <v>996449205</v>
      </c>
      <c r="M162" s="144">
        <f>+'[4]11-13'!K125</f>
        <v>0</v>
      </c>
      <c r="N162" s="171">
        <f>+'[4]11-13'!L125</f>
        <v>1613378196</v>
      </c>
    </row>
    <row r="163" spans="1:14" ht="15.95" customHeight="1">
      <c r="F163" s="143"/>
      <c r="H163" s="144"/>
      <c r="J163" s="144"/>
      <c r="L163" s="144"/>
      <c r="N163" s="144"/>
    </row>
    <row r="164" spans="1:14" ht="15.95" customHeight="1" thickBot="1">
      <c r="A164" s="225" t="s">
        <v>212</v>
      </c>
      <c r="B164" s="145"/>
      <c r="C164" s="150"/>
      <c r="D164" s="150"/>
      <c r="F164" s="143"/>
      <c r="G164" s="150"/>
      <c r="H164" s="172">
        <f>SUM(H161:H162)</f>
        <v>2466180672</v>
      </c>
      <c r="I164" s="242"/>
      <c r="J164" s="172">
        <f>SUM(J161:J162)</f>
        <v>905375184</v>
      </c>
      <c r="K164" s="170"/>
      <c r="L164" s="172">
        <f>SUM(L161:L162)</f>
        <v>1911887220</v>
      </c>
      <c r="M164" s="170"/>
      <c r="N164" s="172">
        <f>SUM(N161:N162)</f>
        <v>487816310</v>
      </c>
    </row>
    <row r="165" spans="1:14" ht="15.95" customHeight="1" thickTop="1">
      <c r="A165" s="149"/>
      <c r="B165" s="226"/>
      <c r="C165" s="150"/>
      <c r="D165" s="150"/>
    </row>
    <row r="166" spans="1:14" ht="15.95" customHeight="1"/>
    <row r="167" spans="1:14" s="149" customFormat="1" ht="15.95" customHeight="1">
      <c r="A167" s="232" t="s">
        <v>133</v>
      </c>
      <c r="B167" s="145"/>
      <c r="C167" s="150"/>
      <c r="D167" s="150"/>
      <c r="E167" s="150"/>
      <c r="F167" s="153"/>
      <c r="G167" s="150"/>
      <c r="H167" s="154"/>
      <c r="I167" s="243"/>
      <c r="J167" s="154"/>
      <c r="K167" s="243"/>
      <c r="L167" s="154"/>
      <c r="M167" s="243"/>
      <c r="N167" s="154"/>
    </row>
    <row r="168" spans="1:14" ht="15.95" customHeight="1">
      <c r="A168" s="235" t="s">
        <v>134</v>
      </c>
      <c r="B168" s="155"/>
      <c r="D168" s="156"/>
      <c r="E168" s="157"/>
      <c r="F168" s="157"/>
      <c r="G168" s="157"/>
      <c r="H168" s="128"/>
      <c r="I168" s="128"/>
      <c r="J168" s="128"/>
      <c r="K168" s="128"/>
      <c r="L168" s="128"/>
      <c r="M168" s="128"/>
      <c r="N168" s="128"/>
    </row>
    <row r="169" spans="1:14" ht="15.95" customHeight="1">
      <c r="A169" s="236"/>
      <c r="B169" s="237" t="s">
        <v>135</v>
      </c>
      <c r="C169" s="176"/>
      <c r="D169" s="238"/>
      <c r="E169" s="239"/>
      <c r="F169" s="143"/>
      <c r="G169" s="157"/>
      <c r="H169" s="144">
        <v>174385868</v>
      </c>
      <c r="I169" s="144">
        <f>+'[4]11-13'!G131</f>
        <v>0</v>
      </c>
      <c r="J169" s="144">
        <f>+'[4]11-13'!H131</f>
        <v>362112174.13999999</v>
      </c>
      <c r="K169" s="144">
        <f>+'[4]11-13'!I131</f>
        <v>0</v>
      </c>
      <c r="L169" s="144">
        <f>+'[4]11-13'!J131</f>
        <v>1041319</v>
      </c>
      <c r="M169" s="144">
        <f>+'[4]11-13'!K131</f>
        <v>0</v>
      </c>
      <c r="N169" s="144">
        <f>+'[4]11-13'!L131</f>
        <v>115488272.3</v>
      </c>
    </row>
    <row r="170" spans="1:14" ht="15.95" customHeight="1">
      <c r="A170" s="235" t="s">
        <v>136</v>
      </c>
      <c r="B170" s="159"/>
      <c r="D170" s="156"/>
      <c r="E170" s="160"/>
      <c r="F170" s="143"/>
      <c r="G170" s="157"/>
      <c r="H170" s="144"/>
      <c r="J170" s="144"/>
      <c r="L170" s="144"/>
      <c r="N170" s="144"/>
    </row>
    <row r="171" spans="1:14" ht="15.95" customHeight="1">
      <c r="A171" s="236"/>
      <c r="B171" s="237" t="s">
        <v>137</v>
      </c>
      <c r="D171" s="156"/>
      <c r="E171" s="160"/>
      <c r="F171" s="143"/>
      <c r="G171" s="157"/>
      <c r="H171" s="144">
        <f>+'[4]11-13'!F133</f>
        <v>0</v>
      </c>
      <c r="I171" s="144">
        <f>+'[4]11-13'!G133</f>
        <v>0</v>
      </c>
      <c r="J171" s="144">
        <f>+'[4]11-13'!H133</f>
        <v>2381230682.9899998</v>
      </c>
      <c r="K171" s="144">
        <f>+'[4]11-13'!I133</f>
        <v>0</v>
      </c>
      <c r="L171" s="144">
        <f>+'[4]11-13'!J133</f>
        <v>0</v>
      </c>
      <c r="M171" s="144">
        <f>+'[4]11-13'!K133</f>
        <v>0</v>
      </c>
      <c r="N171" s="144">
        <f>+'[4]11-13'!L133</f>
        <v>161494509.11000001</v>
      </c>
    </row>
    <row r="172" spans="1:14" ht="15.95" customHeight="1">
      <c r="A172" s="236" t="s">
        <v>265</v>
      </c>
      <c r="B172" s="155"/>
      <c r="C172" s="161"/>
      <c r="D172" s="162"/>
      <c r="E172" s="163"/>
      <c r="F172" s="157"/>
      <c r="G172" s="157"/>
      <c r="H172" s="144">
        <f>+'[4]11-13'!F134</f>
        <v>0</v>
      </c>
      <c r="I172" s="144">
        <f>+'[4]11-13'!G134</f>
        <v>0</v>
      </c>
      <c r="J172" s="144">
        <f>+'[4]11-13'!H134</f>
        <v>0</v>
      </c>
      <c r="K172" s="144">
        <f>+'[4]11-13'!I134</f>
        <v>0</v>
      </c>
      <c r="L172" s="144">
        <f>+'[4]11-13'!J134</f>
        <v>4335619244</v>
      </c>
      <c r="M172" s="144">
        <f>+'[4]11-13'!K134</f>
        <v>0</v>
      </c>
      <c r="N172" s="144">
        <f>+'[4]11-13'!L134</f>
        <v>0</v>
      </c>
    </row>
    <row r="173" spans="1:14" ht="15.95" customHeight="1">
      <c r="A173" s="236" t="s">
        <v>213</v>
      </c>
      <c r="B173" s="155"/>
      <c r="C173" s="161"/>
      <c r="D173" s="162"/>
      <c r="E173" s="163"/>
      <c r="F173" s="157"/>
      <c r="G173" s="157"/>
      <c r="H173" s="144">
        <f>+'[4]11-13'!F135</f>
        <v>0</v>
      </c>
      <c r="I173" s="144">
        <f>+'[4]11-13'!G135</f>
        <v>0</v>
      </c>
      <c r="J173" s="144">
        <f>+'[4]11-13'!H135</f>
        <v>0</v>
      </c>
      <c r="K173" s="144">
        <f>+'[4]11-13'!I135</f>
        <v>0</v>
      </c>
      <c r="L173" s="144">
        <f>+'[4]11-13'!J135</f>
        <v>142500003</v>
      </c>
      <c r="M173" s="144">
        <f>+'[4]11-13'!K135</f>
        <v>0</v>
      </c>
      <c r="N173" s="144">
        <f>+'[4]11-13'!L135</f>
        <v>0</v>
      </c>
    </row>
    <row r="174" spans="1:14" ht="15.95" customHeight="1">
      <c r="A174" s="158"/>
      <c r="B174" s="155"/>
      <c r="C174" s="161"/>
      <c r="D174" s="162"/>
      <c r="E174" s="163"/>
      <c r="F174" s="157"/>
      <c r="G174" s="157"/>
      <c r="H174" s="144"/>
      <c r="J174" s="144"/>
      <c r="L174" s="144"/>
      <c r="N174" s="144"/>
    </row>
    <row r="175" spans="1:14" ht="15.95" customHeight="1">
      <c r="A175" s="158"/>
      <c r="B175" s="155"/>
      <c r="C175" s="161"/>
      <c r="D175" s="162"/>
      <c r="E175" s="163"/>
      <c r="F175" s="157"/>
      <c r="G175" s="157"/>
      <c r="H175" s="144"/>
      <c r="J175" s="144"/>
      <c r="L175" s="144"/>
      <c r="N175" s="144"/>
    </row>
    <row r="176" spans="1:14" ht="15.95" customHeight="1">
      <c r="A176" s="158"/>
      <c r="B176" s="155"/>
      <c r="C176" s="161"/>
      <c r="D176" s="162"/>
      <c r="E176" s="163"/>
      <c r="F176" s="157"/>
      <c r="G176" s="157"/>
      <c r="H176" s="144"/>
      <c r="J176" s="144"/>
      <c r="L176" s="144"/>
      <c r="N176" s="144"/>
    </row>
    <row r="177" spans="1:14" ht="15.95" customHeight="1">
      <c r="A177" s="158"/>
      <c r="B177" s="155"/>
      <c r="C177" s="161"/>
      <c r="D177" s="162"/>
      <c r="E177" s="163"/>
      <c r="F177" s="157"/>
      <c r="G177" s="157"/>
      <c r="H177" s="144"/>
      <c r="J177" s="144"/>
      <c r="L177" s="144"/>
      <c r="N177" s="144"/>
    </row>
    <row r="178" spans="1:14" ht="15.95" customHeight="1">
      <c r="A178" s="158"/>
      <c r="B178" s="155"/>
      <c r="C178" s="161"/>
      <c r="D178" s="162"/>
      <c r="E178" s="163"/>
      <c r="F178" s="157"/>
      <c r="G178" s="157"/>
      <c r="H178" s="144"/>
      <c r="J178" s="144"/>
      <c r="L178" s="144"/>
      <c r="N178" s="144"/>
    </row>
    <row r="179" spans="1:14" ht="15.95" customHeight="1">
      <c r="A179" s="158"/>
      <c r="B179" s="155"/>
      <c r="C179" s="161"/>
      <c r="D179" s="162"/>
      <c r="E179" s="163"/>
      <c r="F179" s="157"/>
      <c r="G179" s="157"/>
      <c r="H179" s="144"/>
      <c r="J179" s="144"/>
      <c r="L179" s="144"/>
      <c r="N179" s="144"/>
    </row>
    <row r="180" spans="1:14" ht="15.95" customHeight="1">
      <c r="A180" s="158"/>
      <c r="B180" s="155"/>
      <c r="C180" s="161"/>
      <c r="D180" s="162"/>
      <c r="E180" s="163"/>
      <c r="F180" s="157"/>
      <c r="G180" s="157"/>
      <c r="H180" s="144"/>
      <c r="J180" s="144"/>
      <c r="L180" s="144"/>
      <c r="N180" s="144"/>
    </row>
    <row r="181" spans="1:14" ht="15.95" customHeight="1">
      <c r="A181" s="158"/>
      <c r="B181" s="155"/>
      <c r="C181" s="161"/>
      <c r="D181" s="162"/>
      <c r="E181" s="163"/>
      <c r="F181" s="157"/>
      <c r="G181" s="157"/>
      <c r="H181" s="144"/>
      <c r="J181" s="144"/>
      <c r="L181" s="144"/>
      <c r="N181" s="144"/>
    </row>
    <row r="182" spans="1:14" ht="15.95" customHeight="1">
      <c r="A182" s="158"/>
      <c r="B182" s="155"/>
      <c r="C182" s="161"/>
      <c r="D182" s="162"/>
      <c r="E182" s="163"/>
      <c r="F182" s="157"/>
      <c r="G182" s="157"/>
      <c r="H182" s="144"/>
      <c r="J182" s="144"/>
      <c r="L182" s="144"/>
      <c r="N182" s="144"/>
    </row>
    <row r="183" spans="1:14" ht="15.95" customHeight="1">
      <c r="A183" s="158"/>
      <c r="B183" s="155"/>
      <c r="C183" s="161"/>
      <c r="D183" s="162"/>
      <c r="E183" s="163"/>
      <c r="F183" s="157"/>
      <c r="G183" s="157"/>
      <c r="H183" s="144"/>
      <c r="J183" s="144"/>
      <c r="L183" s="144"/>
      <c r="N183" s="144"/>
    </row>
    <row r="184" spans="1:14" ht="15.95" customHeight="1">
      <c r="A184" s="158"/>
      <c r="B184" s="155"/>
      <c r="C184" s="161"/>
      <c r="D184" s="162"/>
      <c r="E184" s="163"/>
      <c r="F184" s="157"/>
      <c r="G184" s="157"/>
      <c r="H184" s="144"/>
      <c r="J184" s="144"/>
      <c r="L184" s="144"/>
      <c r="N184" s="144"/>
    </row>
    <row r="185" spans="1:14" ht="15.95" customHeight="1">
      <c r="A185" s="158"/>
      <c r="B185" s="155"/>
      <c r="C185" s="161"/>
      <c r="D185" s="162"/>
      <c r="E185" s="163"/>
      <c r="F185" s="157"/>
      <c r="G185" s="157"/>
      <c r="H185" s="144"/>
      <c r="J185" s="144"/>
      <c r="L185" s="144"/>
      <c r="N185" s="144"/>
    </row>
    <row r="186" spans="1:14" ht="15.95" customHeight="1">
      <c r="A186" s="158"/>
      <c r="B186" s="155"/>
      <c r="C186" s="161"/>
      <c r="D186" s="162"/>
      <c r="E186" s="163"/>
      <c r="F186" s="157"/>
      <c r="G186" s="157"/>
      <c r="H186" s="144"/>
      <c r="J186" s="144"/>
      <c r="L186" s="144"/>
      <c r="N186" s="144"/>
    </row>
    <row r="187" spans="1:14" ht="15.95" customHeight="1">
      <c r="A187" s="158"/>
      <c r="B187" s="155"/>
      <c r="C187" s="161"/>
      <c r="D187" s="162"/>
      <c r="E187" s="163"/>
      <c r="F187" s="165"/>
      <c r="G187" s="157"/>
      <c r="H187" s="144"/>
      <c r="J187" s="144"/>
      <c r="L187" s="144"/>
      <c r="N187" s="144"/>
    </row>
    <row r="188" spans="1:14" ht="15.95" customHeight="1">
      <c r="A188" s="158"/>
      <c r="B188" s="155"/>
      <c r="C188" s="161"/>
      <c r="D188" s="162"/>
      <c r="E188" s="163"/>
      <c r="F188" s="165"/>
      <c r="G188" s="157"/>
      <c r="H188" s="144"/>
      <c r="J188" s="144"/>
      <c r="L188" s="144"/>
      <c r="N188" s="144"/>
    </row>
    <row r="189" spans="1:14" ht="15.95" customHeight="1">
      <c r="A189" s="158"/>
      <c r="B189" s="155"/>
      <c r="C189" s="161"/>
      <c r="D189" s="162"/>
      <c r="E189" s="163"/>
      <c r="F189" s="165"/>
      <c r="G189" s="157"/>
      <c r="H189" s="144"/>
      <c r="J189" s="144"/>
      <c r="L189" s="144"/>
      <c r="N189" s="144"/>
    </row>
    <row r="190" spans="1:14" ht="15.95" customHeight="1">
      <c r="A190" s="158"/>
      <c r="B190" s="155"/>
      <c r="C190" s="161"/>
      <c r="D190" s="162"/>
      <c r="E190" s="163"/>
      <c r="F190" s="165"/>
      <c r="G190" s="157"/>
      <c r="H190" s="144"/>
      <c r="J190" s="144"/>
      <c r="L190" s="144"/>
      <c r="N190" s="144"/>
    </row>
    <row r="191" spans="1:14" ht="15.95" customHeight="1">
      <c r="A191" s="158"/>
      <c r="B191" s="155"/>
      <c r="C191" s="161"/>
      <c r="D191" s="162"/>
      <c r="E191" s="163"/>
      <c r="F191" s="165"/>
      <c r="G191" s="157"/>
      <c r="H191" s="144"/>
      <c r="J191" s="144"/>
      <c r="L191" s="144"/>
      <c r="N191" s="144"/>
    </row>
    <row r="192" spans="1:14" ht="15.95" customHeight="1">
      <c r="A192" s="158"/>
      <c r="B192" s="155"/>
      <c r="C192" s="161"/>
      <c r="D192" s="162"/>
      <c r="E192" s="163"/>
      <c r="F192" s="157"/>
      <c r="G192" s="157"/>
      <c r="H192" s="144"/>
      <c r="J192" s="144"/>
      <c r="L192" s="144"/>
      <c r="N192" s="144"/>
    </row>
    <row r="193" spans="1:14" ht="9.75" customHeight="1">
      <c r="A193" s="158"/>
      <c r="B193" s="155"/>
      <c r="C193" s="161"/>
      <c r="D193" s="162"/>
      <c r="E193" s="163"/>
      <c r="F193" s="157"/>
      <c r="G193" s="157"/>
      <c r="H193" s="144"/>
      <c r="J193" s="144"/>
      <c r="L193" s="144"/>
      <c r="N193" s="144"/>
    </row>
    <row r="194" spans="1:14" s="25" customFormat="1" ht="21.95" customHeight="1">
      <c r="A194" s="6" t="str">
        <f>A131</f>
        <v>The condensed notes to the interim financial information are an integral part of these interim financial information.</v>
      </c>
      <c r="B194" s="6"/>
      <c r="C194" s="7"/>
      <c r="D194" s="7"/>
      <c r="E194" s="7"/>
      <c r="F194" s="10"/>
      <c r="G194" s="7"/>
      <c r="H194" s="8"/>
      <c r="I194" s="8"/>
      <c r="J194" s="8"/>
      <c r="K194" s="8"/>
      <c r="L194" s="8"/>
      <c r="M194" s="8"/>
      <c r="N194" s="8"/>
    </row>
  </sheetData>
  <mergeCells count="15">
    <mergeCell ref="A134:N134"/>
    <mergeCell ref="H137:J137"/>
    <mergeCell ref="L137:N137"/>
    <mergeCell ref="A65:N65"/>
    <mergeCell ref="A66:N66"/>
    <mergeCell ref="H69:J69"/>
    <mergeCell ref="L69:N69"/>
    <mergeCell ref="A132:N132"/>
    <mergeCell ref="A133:N133"/>
    <mergeCell ref="A64:N64"/>
    <mergeCell ref="A1:N1"/>
    <mergeCell ref="A2:N2"/>
    <mergeCell ref="A3:N3"/>
    <mergeCell ref="H6:J6"/>
    <mergeCell ref="L6:N6"/>
  </mergeCells>
  <pageMargins left="0.8" right="0.5" top="0.5" bottom="0.6" header="0.49" footer="0.4"/>
  <pageSetup paperSize="9" scale="80" firstPageNumber="11" orientation="portrait" useFirstPageNumber="1" horizontalDpi="1200" verticalDpi="1200" r:id="rId1"/>
  <headerFooter>
    <oddFooter>&amp;R&amp;"Times New Roman,Regular"&amp;10&amp;P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4</vt:i4>
      </vt:variant>
    </vt:vector>
  </HeadingPairs>
  <TitlesOfParts>
    <vt:vector size="10" baseType="lpstr">
      <vt:lpstr>FS(E)-BS 2-4 </vt:lpstr>
      <vt:lpstr>5-6-PL (3Mth)</vt:lpstr>
      <vt:lpstr>7-8-PL(9Mth)</vt:lpstr>
      <vt:lpstr>9consol.</vt:lpstr>
      <vt:lpstr>10company</vt:lpstr>
      <vt:lpstr>11-13</vt:lpstr>
      <vt:lpstr>'10company'!Print_Area</vt:lpstr>
      <vt:lpstr>'11-13'!Print_Area</vt:lpstr>
      <vt:lpstr>'9consol.'!Print_Area</vt:lpstr>
      <vt:lpstr>'FS(E)-BS 2-4 '!Print_Area</vt:lpstr>
    </vt:vector>
  </TitlesOfParts>
  <Company>PricewaterhouseCoopers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smsinstall</cp:lastModifiedBy>
  <cp:lastPrinted>2016-11-15T09:20:43Z</cp:lastPrinted>
  <dcterms:created xsi:type="dcterms:W3CDTF">2015-10-30T09:20:03Z</dcterms:created>
  <dcterms:modified xsi:type="dcterms:W3CDTF">2016-11-15T09:20:48Z</dcterms:modified>
</cp:coreProperties>
</file>